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ova\Documents\"/>
    </mc:Choice>
  </mc:AlternateContent>
  <bookViews>
    <workbookView xWindow="0" yWindow="0" windowWidth="28800" windowHeight="12285"/>
  </bookViews>
  <sheets>
    <sheet name="Лист1" sheetId="1" r:id="rId1"/>
  </sheets>
  <definedNames>
    <definedName name="_xlnm.Print_Area" localSheetId="0">Лист1!$A$1:$Q$307</definedName>
  </definedNames>
  <calcPr calcId="162913"/>
</workbook>
</file>

<file path=xl/calcChain.xml><?xml version="1.0" encoding="utf-8"?>
<calcChain xmlns="http://schemas.openxmlformats.org/spreadsheetml/2006/main">
  <c r="M73" i="1" l="1"/>
  <c r="F73" i="1"/>
  <c r="F77" i="1" s="1"/>
  <c r="F196" i="1" l="1"/>
  <c r="F89" i="1"/>
  <c r="N222" i="1"/>
  <c r="F184" i="1"/>
  <c r="N244" i="1" l="1"/>
  <c r="M244" i="1"/>
  <c r="L244" i="1"/>
  <c r="K244" i="1"/>
  <c r="F246" i="1" l="1"/>
  <c r="N246" i="1" s="1"/>
  <c r="H222" i="1"/>
  <c r="F227" i="1" s="1"/>
  <c r="H207" i="1"/>
  <c r="F211" i="1" s="1"/>
  <c r="F173" i="1"/>
  <c r="H158" i="1"/>
  <c r="F162" i="1"/>
  <c r="F107" i="1"/>
  <c r="F103" i="1"/>
  <c r="F93" i="1"/>
  <c r="N230" i="1" l="1"/>
  <c r="F230" i="1"/>
  <c r="J196" i="1"/>
  <c r="H140" i="1"/>
  <c r="G145" i="1" s="1"/>
  <c r="F148" i="1" s="1"/>
  <c r="H120" i="1"/>
  <c r="G126" i="1" s="1"/>
  <c r="F129" i="1" s="1"/>
  <c r="J148" i="1" l="1"/>
  <c r="F250" i="1"/>
</calcChain>
</file>

<file path=xl/sharedStrings.xml><?xml version="1.0" encoding="utf-8"?>
<sst xmlns="http://schemas.openxmlformats.org/spreadsheetml/2006/main" count="181" uniqueCount="87">
  <si>
    <t>1.Уровень софинансирования со стороны бюджета МО</t>
  </si>
  <si>
    <t>А</t>
  </si>
  <si>
    <t>Б</t>
  </si>
  <si>
    <t>В</t>
  </si>
  <si>
    <t>25% и более</t>
  </si>
  <si>
    <t>Ваш ответ:</t>
  </si>
  <si>
    <t>Полученные баллы:</t>
  </si>
  <si>
    <t>2. Уровень софинансирования со стороны населения</t>
  </si>
  <si>
    <t>10% и более</t>
  </si>
  <si>
    <t>6. Количество благополучателей</t>
  </si>
  <si>
    <t>впишите количество благополучателей</t>
  </si>
  <si>
    <t>Г</t>
  </si>
  <si>
    <t>Наличие специальных информационных материалов, стендов</t>
  </si>
  <si>
    <t xml:space="preserve">Наличие публикаций в печатных СМИ </t>
  </si>
  <si>
    <t>Общее количество набранных баллов:</t>
  </si>
  <si>
    <t>баллов</t>
  </si>
  <si>
    <t>20% и более от стоимости проекта</t>
  </si>
  <si>
    <t xml:space="preserve">20% и более от стоимости проекта </t>
  </si>
  <si>
    <t>Впишите общую стоимость проекта</t>
  </si>
  <si>
    <t>Впишите стоимость неоплачиваемого вклада</t>
  </si>
  <si>
    <t>%</t>
  </si>
  <si>
    <t>Показатели</t>
  </si>
  <si>
    <t>Если Ваш ответ не соответствует А или Б, впишите свой процент софинансирования</t>
  </si>
  <si>
    <t>руб.</t>
  </si>
  <si>
    <t>выберите правильный вариант</t>
  </si>
  <si>
    <t>Введите данные для расчета неоплачиваемого вклада:</t>
  </si>
  <si>
    <t>Введите данные для расчета процента неоплачиваемого вклада иных источников:</t>
  </si>
  <si>
    <t>менее 20% от стоимости проекта</t>
  </si>
  <si>
    <t>выберите правильный вариант, если необходимо заполните пустые ячейки</t>
  </si>
  <si>
    <t xml:space="preserve">Процент неоплачиваемого вклада населения равен: </t>
  </si>
  <si>
    <t>Процент неоплачиваемого вклада от иных источников равен:</t>
  </si>
  <si>
    <t>Социальная эффективность от реализации проекта</t>
  </si>
  <si>
    <r>
      <t xml:space="preserve">Если Ваш ответ не соответствует А или Б, впишите свой </t>
    </r>
    <r>
      <rPr>
        <u/>
        <sz val="9"/>
        <color theme="1"/>
        <rFont val="Calibri"/>
        <family val="2"/>
        <charset val="204"/>
        <scheme val="minor"/>
      </rPr>
      <t>процент софинансирования</t>
    </r>
  </si>
  <si>
    <t>впишите численность населения старше 18 лет по данным избиркома</t>
  </si>
  <si>
    <t>Если Ваш ответ не соответствует А или Б, впишите свои данные процент софинансирования</t>
  </si>
  <si>
    <t>Сумма баллов за блок:</t>
  </si>
  <si>
    <t>/45</t>
  </si>
  <si>
    <t>/15</t>
  </si>
  <si>
    <r>
      <rPr>
        <b/>
        <sz val="22"/>
        <color theme="0"/>
        <rFont val="Calibri"/>
        <family val="2"/>
        <charset val="204"/>
        <scheme val="minor"/>
      </rPr>
      <t>/ 100</t>
    </r>
    <r>
      <rPr>
        <b/>
        <sz val="11"/>
        <color theme="0"/>
        <rFont val="Calibri"/>
        <family val="2"/>
        <charset val="204"/>
        <scheme val="minor"/>
      </rPr>
      <t xml:space="preserve"> баллов</t>
    </r>
  </si>
  <si>
    <t>впишите количество    жителей населенного   пункта, принявших участие     в определении проблемы</t>
  </si>
  <si>
    <t>впишите количество    жителей, принявших      участие в итоговом обсуждении проекта</t>
  </si>
  <si>
    <t>Степень участия жителей населенного пункта в определении и решении проблемы, заявленной в проекте</t>
  </si>
  <si>
    <t>Вклад участников проекта в его финансирование</t>
  </si>
  <si>
    <t>при этом варианте сразу переходите к ячейке "Ваш ответ"</t>
  </si>
  <si>
    <t>4. Неоплачиваемый вклад населения (вклад в неденежной форме)</t>
  </si>
  <si>
    <t>5. Неоплачиваемый вклад юридических лиц, индивидуальных предпринимателей (вклад в неденежной форме)</t>
  </si>
  <si>
    <t>впишите количество   жителей населения населенного пункта</t>
  </si>
  <si>
    <t>впишите численность населения населенного пункта старше 18 лет     по данным избиркома</t>
  </si>
  <si>
    <r>
      <t>участие населения</t>
    </r>
    <r>
      <rPr>
        <b/>
        <sz val="11"/>
        <color theme="1"/>
        <rFont val="Calibri"/>
        <family val="2"/>
        <charset val="204"/>
        <scheme val="minor"/>
      </rPr>
      <t xml:space="preserve"> &gt; или = 20%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</si>
  <si>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r>
      <t xml:space="preserve">участие населения </t>
    </r>
    <r>
      <rPr>
        <b/>
        <sz val="11"/>
        <color theme="1"/>
        <rFont val="Calibri"/>
        <family val="2"/>
        <charset val="204"/>
        <scheme val="minor"/>
      </rPr>
      <t>&lt; 20%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</si>
  <si>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r>
      <t xml:space="preserve">участие населения </t>
    </r>
    <r>
      <rPr>
        <b/>
        <sz val="11"/>
        <color theme="1"/>
        <rFont val="Calibri"/>
        <family val="2"/>
        <charset val="204"/>
        <scheme val="minor"/>
      </rPr>
      <t>&gt; или = 7%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</si>
  <si>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r>
      <t xml:space="preserve">участие населения </t>
    </r>
    <r>
      <rPr>
        <b/>
        <sz val="11"/>
        <color theme="1"/>
        <rFont val="Calibri"/>
        <family val="2"/>
        <charset val="204"/>
        <scheme val="minor"/>
      </rPr>
      <t>&lt; 7%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</si>
  <si>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t>участие населения &gt; или = 20% от числа жителей достигших 18 лет</t>
  </si>
  <si>
    <t>участие населения &lt; 20% от числа жителей достигших 18 лет</t>
  </si>
  <si>
    <r>
      <t>3. Уровень софинансирования со стороны юридических лиц</t>
    </r>
    <r>
      <rPr>
        <b/>
        <sz val="11"/>
        <color theme="1"/>
        <rFont val="Calibri"/>
        <family val="2"/>
        <charset val="204"/>
        <scheme val="minor"/>
      </rPr>
      <t>, индивидуальных предпринимателей</t>
    </r>
  </si>
  <si>
    <r>
      <t xml:space="preserve">Вы </t>
    </r>
    <r>
      <rPr>
        <u/>
        <sz val="11"/>
        <color theme="0"/>
        <rFont val="Calibri"/>
        <family val="2"/>
        <charset val="204"/>
        <scheme val="minor"/>
      </rPr>
      <t>обязаны</t>
    </r>
    <r>
      <rPr>
        <sz val="11"/>
        <color theme="0"/>
        <rFont val="Calibri"/>
        <family val="2"/>
        <charset val="204"/>
        <scheme val="minor"/>
      </rPr>
      <t xml:space="preserve"> профинансировать из местного бюджета </t>
    </r>
    <r>
      <rPr>
        <b/>
        <u/>
        <sz val="11"/>
        <color theme="0"/>
        <rFont val="Calibri"/>
        <family val="2"/>
        <charset val="204"/>
        <scheme val="minor"/>
      </rPr>
      <t xml:space="preserve">не менее </t>
    </r>
    <r>
      <rPr>
        <b/>
        <u/>
        <sz val="12"/>
        <color theme="0"/>
        <rFont val="Calibri"/>
        <family val="2"/>
        <charset val="204"/>
        <scheme val="minor"/>
      </rPr>
      <t>5%</t>
    </r>
    <r>
      <rPr>
        <sz val="11"/>
        <color theme="0"/>
        <rFont val="Calibri"/>
        <family val="2"/>
        <charset val="204"/>
        <scheme val="minor"/>
      </rPr>
      <t xml:space="preserve"> от стомости проекта</t>
    </r>
  </si>
  <si>
    <r>
      <t xml:space="preserve">Вы </t>
    </r>
    <r>
      <rPr>
        <u/>
        <sz val="11"/>
        <color theme="0"/>
        <rFont val="Calibri"/>
        <family val="2"/>
        <charset val="204"/>
        <scheme val="minor"/>
      </rPr>
      <t>обязаны</t>
    </r>
    <r>
      <rPr>
        <sz val="11"/>
        <color theme="0"/>
        <rFont val="Calibri"/>
        <family val="2"/>
        <charset val="204"/>
        <scheme val="minor"/>
      </rPr>
      <t xml:space="preserve"> профинансировать из местного бюджета     </t>
    </r>
    <r>
      <rPr>
        <b/>
        <u/>
        <sz val="11"/>
        <color theme="0"/>
        <rFont val="Calibri"/>
        <family val="2"/>
        <charset val="204"/>
        <scheme val="minor"/>
      </rPr>
      <t xml:space="preserve">не менее </t>
    </r>
    <r>
      <rPr>
        <b/>
        <u/>
        <sz val="12"/>
        <color theme="0"/>
        <rFont val="Calibri"/>
        <family val="2"/>
        <charset val="204"/>
        <scheme val="minor"/>
      </rPr>
      <t>5,5%</t>
    </r>
    <r>
      <rPr>
        <sz val="11"/>
        <color theme="0"/>
        <rFont val="Calibri"/>
        <family val="2"/>
        <charset val="204"/>
        <scheme val="minor"/>
      </rPr>
      <t xml:space="preserve"> от стоимости проекта</t>
    </r>
  </si>
  <si>
    <t>Если Ваш ответ не соответствует Г или Д, впишите свой процент софинансирования</t>
  </si>
  <si>
    <t>Д</t>
  </si>
  <si>
    <t>Е</t>
  </si>
  <si>
    <t xml:space="preserve">                                           Вклад участников проекта в его финансирование                                     Вклад участников проекта в его финансирование                                          Вклад участников проекта в его финансирование                        </t>
  </si>
  <si>
    <t>Наличие телевизионной передачи, посвященной проекту</t>
  </si>
  <si>
    <t xml:space="preserve">Размещение соответствующей информации в сети Интернет, в т.ч в соцсетях </t>
  </si>
  <si>
    <t xml:space="preserve">                                                 Социальная эффективность от реализации проекта                  Социальная эффективность от реализации проекта</t>
  </si>
  <si>
    <t xml:space="preserve">                                                                  если вариантов ответа несколько, то запишите каждый в отдельную ячейку</t>
  </si>
  <si>
    <t>Наличие</t>
  </si>
  <si>
    <t>Отсутствие</t>
  </si>
  <si>
    <t>Количество благополучателей равняется численности населения  населенного пункта (населенных пунктов), где будет реализован проект</t>
  </si>
  <si>
    <t>Количество благополучателей меньше численности населения населенного пункта (населенных пунктов), где будет реализован проект</t>
  </si>
  <si>
    <t>7. Наличие видеоматериалов итогового собрания граждан населенного пункта, подтверждающих количество участников</t>
  </si>
  <si>
    <t>8. Наличие фотоматериалов предварительных и итогового собраний граждан населенного пункта, подтверждающих количество участников</t>
  </si>
  <si>
    <t>9. Информация о доступности финансовых ресурсов, наличии механизмов содержания и эффективной эксплуатации объекта общественной инфраструктуры, приобретенных основных средств, после реализации проекта</t>
  </si>
  <si>
    <t>10. Участие населения в предварительном обсуждении</t>
  </si>
  <si>
    <t>11.Участие населения в итоговом обсуждении</t>
  </si>
  <si>
    <t>12.Использование СМИ и других средств информирования населения в процессе отбора приоритетной проблемы и разработки заявки</t>
  </si>
  <si>
    <t>9. Наличие финансовых ресурсов, механизмов содержания</t>
  </si>
  <si>
    <t>5.Вклад иных источников в неденежной форме</t>
  </si>
  <si>
    <t>4. Вклад населения в неденежной форме</t>
  </si>
  <si>
    <t>3. Уровень софинансирования со стороны иных источников</t>
  </si>
  <si>
    <t>/10</t>
  </si>
  <si>
    <t>/30</t>
  </si>
  <si>
    <r>
      <t xml:space="preserve">вы </t>
    </r>
    <r>
      <rPr>
        <b/>
        <i/>
        <sz val="11"/>
        <color theme="1"/>
        <rFont val="Calibri"/>
        <family val="2"/>
        <charset val="204"/>
        <scheme val="minor"/>
      </rPr>
      <t>неадминистративный центр</t>
    </r>
    <r>
      <rPr>
        <sz val="11"/>
        <color theme="1"/>
        <rFont val="Calibri"/>
        <family val="2"/>
        <charset val="204"/>
        <scheme val="minor"/>
      </rPr>
      <t xml:space="preserve"> мун. округа, мун.  района</t>
    </r>
  </si>
  <si>
    <r>
      <t xml:space="preserve">вы </t>
    </r>
    <r>
      <rPr>
        <b/>
        <i/>
        <sz val="11"/>
        <color theme="1"/>
        <rFont val="Calibri"/>
        <family val="2"/>
        <charset val="204"/>
        <scheme val="minor"/>
      </rPr>
      <t>административный центр</t>
    </r>
    <r>
      <rPr>
        <i/>
        <sz val="11"/>
        <color theme="1"/>
        <rFont val="Calibri"/>
        <family val="2"/>
        <charset val="204"/>
        <scheme val="minor"/>
      </rPr>
      <t xml:space="preserve"> мун.округа,</t>
    </r>
    <r>
      <rPr>
        <sz val="11"/>
        <color theme="1"/>
        <rFont val="Calibri"/>
        <family val="2"/>
        <charset val="204"/>
        <scheme val="minor"/>
      </rPr>
      <t xml:space="preserve"> мун. района</t>
    </r>
  </si>
  <si>
    <t>Тренажер разработан сотрудниками
Красноярского краевого государственного бюджетного учреждения дополнительного профессионального образования
«Институт государственного и муниципального управления при Правительстве Красноярского края»
г.Красноярск, 2020</t>
  </si>
  <si>
    <t xml:space="preserve">                      Степень участия жителей населенного пункта в определении и решении проблемы, заявленной в проекте                                 </t>
  </si>
  <si>
    <t xml:space="preserve">   Использование СМИ и других средств информирования населения     </t>
  </si>
  <si>
    <t>График полученных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</si>
</sst>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theme="8" tint="0.79998168889431442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18"/>
      <color theme="8" tint="-0.24997711111789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E8FEEA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11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8"/>
      <color rgb="FF003399"/>
      <name val="Calibri"/>
      <family val="2"/>
      <charset val="204"/>
      <scheme val="minor"/>
    </font>
    <font>
      <b/>
      <sz val="11"/>
      <color rgb="FF003399"/>
      <name val="Calibri"/>
      <family val="2"/>
      <charset val="204"/>
      <scheme val="minor"/>
    </font>
    <font>
      <sz val="11"/>
      <color rgb="FF003399"/>
      <name val="Calibri"/>
      <family val="2"/>
      <charset val="204"/>
      <scheme val="minor"/>
    </font>
    <font>
      <sz val="9"/>
      <color rgb="FF003399"/>
      <name val="Calibri"/>
      <family val="2"/>
      <charset val="204"/>
      <scheme val="minor"/>
    </font>
    <font>
      <b/>
      <sz val="9"/>
      <color rgb="FF003399"/>
      <name val="Calibri"/>
      <family val="2"/>
      <charset val="204"/>
      <scheme val="minor"/>
    </font>
    <font>
      <b/>
      <sz val="14"/>
      <color rgb="FF003399"/>
      <name val="Calibri"/>
      <family val="2"/>
      <charset val="204"/>
      <scheme val="minor"/>
    </font>
    <font>
      <sz val="11"/>
      <color rgb="FFCDE6FF"/>
      <name val="Calibri"/>
      <family val="2"/>
      <charset val="204"/>
      <scheme val="minor"/>
    </font>
    <font>
      <b/>
      <sz val="18"/>
      <color rgb="FFFF0066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14"/>
      <color rgb="FF32879E"/>
      <name val="Calibri"/>
      <family val="2"/>
      <charset val="204"/>
      <scheme val="minor"/>
    </font>
    <font>
      <b/>
      <sz val="11"/>
      <color rgb="FF32879E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1"/>
      <color rgb="FF32879E"/>
      <name val="Calibri"/>
      <family val="2"/>
      <charset val="204"/>
      <scheme val="minor"/>
    </font>
    <font>
      <sz val="11"/>
      <color rgb="FFC9FBEF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rgb="FF0033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66"/>
      <name val="Calibri"/>
      <family val="2"/>
      <charset val="204"/>
      <scheme val="minor"/>
    </font>
    <font>
      <i/>
      <sz val="11"/>
      <color rgb="FF003399"/>
      <name val="Calibri"/>
      <family val="2"/>
      <charset val="204"/>
      <scheme val="minor"/>
    </font>
    <font>
      <b/>
      <sz val="12"/>
      <color rgb="FFFF0066"/>
      <name val="Calibri"/>
      <family val="2"/>
      <charset val="204"/>
      <scheme val="minor"/>
    </font>
    <font>
      <i/>
      <sz val="11"/>
      <color rgb="FF32879E"/>
      <name val="Calibri"/>
      <family val="2"/>
      <charset val="204"/>
      <scheme val="minor"/>
    </font>
    <font>
      <b/>
      <sz val="12"/>
      <color rgb="FF32879E"/>
      <name val="Calibri"/>
      <family val="2"/>
      <charset val="204"/>
      <scheme val="minor"/>
    </font>
    <font>
      <sz val="9"/>
      <color rgb="FF31849B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1" tint="0.14999847407452621"/>
      <name val="Calibri"/>
      <family val="2"/>
      <charset val="204"/>
      <scheme val="minor"/>
    </font>
    <font>
      <i/>
      <sz val="9"/>
      <color theme="1" tint="0.24997711111789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DCF7FC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b/>
      <u/>
      <sz val="12"/>
      <color theme="0"/>
      <name val="Calibri"/>
      <family val="2"/>
      <charset val="204"/>
      <scheme val="minor"/>
    </font>
    <font>
      <sz val="11"/>
      <color theme="4" tint="0.7999816888943144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66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theme="8" tint="-0.249977111117893"/>
      <name val="Times New Roman"/>
      <family val="1"/>
      <charset val="204"/>
    </font>
    <font>
      <sz val="12"/>
      <color rgb="FF31849B"/>
      <name val="Times New Roman"/>
      <family val="1"/>
      <charset val="204"/>
    </font>
    <font>
      <b/>
      <sz val="12"/>
      <color theme="3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E5F0"/>
        <bgColor indexed="64"/>
      </patternFill>
    </fill>
    <fill>
      <patternFill patternType="solid">
        <fgColor rgb="FFDCF7F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3A9DB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 style="medium">
        <color rgb="FF003399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3A9DB8"/>
      </left>
      <right style="medium">
        <color rgb="FF3A9DB8"/>
      </right>
      <top style="medium">
        <color rgb="FF3A9DB8"/>
      </top>
      <bottom style="medium">
        <color rgb="FF3A9DB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0" fontId="54" fillId="0" borderId="0"/>
  </cellStyleXfs>
  <cellXfs count="226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Alignment="1"/>
    <xf numFmtId="0" fontId="0" fillId="3" borderId="0" xfId="0" applyFill="1" applyAlignment="1"/>
    <xf numFmtId="0" fontId="14" fillId="0" borderId="0" xfId="0" applyFont="1"/>
    <xf numFmtId="0" fontId="8" fillId="0" borderId="0" xfId="0" applyFont="1" applyFill="1"/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Border="1"/>
    <xf numFmtId="0" fontId="2" fillId="2" borderId="0" xfId="0" applyFont="1" applyFill="1" applyBorder="1"/>
    <xf numFmtId="9" fontId="0" fillId="2" borderId="0" xfId="0" applyNumberFormat="1" applyFill="1" applyBorder="1" applyAlignment="1">
      <alignment horizontal="left"/>
    </xf>
    <xf numFmtId="0" fontId="6" fillId="2" borderId="0" xfId="0" applyFont="1" applyFill="1" applyBorder="1"/>
    <xf numFmtId="0" fontId="16" fillId="2" borderId="0" xfId="0" applyFont="1" applyFill="1"/>
    <xf numFmtId="1" fontId="2" fillId="2" borderId="0" xfId="0" applyNumberFormat="1" applyFont="1" applyFill="1" applyBorder="1" applyAlignment="1"/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19" fillId="3" borderId="0" xfId="0" applyFont="1" applyFill="1"/>
    <xf numFmtId="0" fontId="23" fillId="3" borderId="0" xfId="0" applyFont="1" applyFill="1" applyAlignment="1"/>
    <xf numFmtId="0" fontId="19" fillId="3" borderId="0" xfId="0" applyFont="1" applyFill="1" applyAlignment="1"/>
    <xf numFmtId="0" fontId="19" fillId="3" borderId="1" xfId="0" applyFont="1" applyFill="1" applyBorder="1" applyAlignment="1" applyProtection="1">
      <protection locked="0"/>
    </xf>
    <xf numFmtId="0" fontId="20" fillId="3" borderId="0" xfId="0" applyFont="1" applyFill="1" applyBorder="1" applyAlignment="1" applyProtection="1">
      <alignment vertical="top"/>
      <protection locked="0"/>
    </xf>
    <xf numFmtId="0" fontId="19" fillId="3" borderId="2" xfId="0" applyFont="1" applyFill="1" applyBorder="1" applyAlignment="1" applyProtection="1">
      <protection locked="0"/>
    </xf>
    <xf numFmtId="0" fontId="22" fillId="3" borderId="0" xfId="0" applyFont="1" applyFill="1"/>
    <xf numFmtId="0" fontId="24" fillId="3" borderId="0" xfId="0" applyFont="1" applyFill="1"/>
    <xf numFmtId="1" fontId="22" fillId="3" borderId="0" xfId="0" applyNumberFormat="1" applyFont="1" applyFill="1" applyBorder="1" applyAlignment="1"/>
    <xf numFmtId="2" fontId="22" fillId="3" borderId="3" xfId="0" applyNumberFormat="1" applyFont="1" applyFill="1" applyBorder="1" applyAlignment="1"/>
    <xf numFmtId="0" fontId="14" fillId="4" borderId="0" xfId="0" applyFont="1" applyFill="1"/>
    <xf numFmtId="0" fontId="12" fillId="4" borderId="0" xfId="0" applyFont="1" applyFill="1" applyAlignment="1">
      <alignment horizontal="justify" vertical="justify"/>
    </xf>
    <xf numFmtId="0" fontId="13" fillId="4" borderId="0" xfId="0" applyFont="1" applyFill="1" applyAlignme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/>
    <xf numFmtId="0" fontId="2" fillId="4" borderId="0" xfId="0" applyFont="1" applyFill="1"/>
    <xf numFmtId="9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1" xfId="0" applyFill="1" applyBorder="1" applyProtection="1">
      <protection locked="0"/>
    </xf>
    <xf numFmtId="0" fontId="5" fillId="4" borderId="0" xfId="0" applyFont="1" applyFill="1"/>
    <xf numFmtId="0" fontId="3" fillId="4" borderId="0" xfId="0" applyFont="1" applyFill="1" applyAlignment="1"/>
    <xf numFmtId="0" fontId="3" fillId="4" borderId="0" xfId="0" applyFont="1" applyFill="1" applyBorder="1"/>
    <xf numFmtId="164" fontId="4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5" fillId="4" borderId="0" xfId="0" applyFont="1" applyFill="1" applyAlignment="1">
      <alignment vertical="top" wrapText="1"/>
    </xf>
    <xf numFmtId="0" fontId="0" fillId="4" borderId="0" xfId="0" applyFill="1" applyBorder="1" applyProtection="1">
      <protection locked="0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7" fillId="2" borderId="1" xfId="0" applyFont="1" applyFill="1" applyBorder="1" applyProtection="1">
      <protection locked="0"/>
    </xf>
    <xf numFmtId="0" fontId="28" fillId="2" borderId="0" xfId="0" applyFont="1" applyFill="1" applyAlignment="1">
      <alignment vertical="top"/>
    </xf>
    <xf numFmtId="2" fontId="26" fillId="2" borderId="3" xfId="0" applyNumberFormat="1" applyFont="1" applyFill="1" applyBorder="1"/>
    <xf numFmtId="0" fontId="26" fillId="2" borderId="0" xfId="0" applyFont="1" applyFill="1" applyAlignment="1">
      <alignment wrapText="1"/>
    </xf>
    <xf numFmtId="0" fontId="27" fillId="2" borderId="0" xfId="0" applyFont="1" applyFill="1" applyBorder="1"/>
    <xf numFmtId="0" fontId="27" fillId="2" borderId="0" xfId="0" applyFont="1" applyFill="1" applyAlignment="1">
      <alignment vertical="top" wrapText="1"/>
    </xf>
    <xf numFmtId="0" fontId="0" fillId="4" borderId="0" xfId="0" applyFill="1" applyBorder="1"/>
    <xf numFmtId="0" fontId="7" fillId="4" borderId="0" xfId="0" applyFont="1" applyFill="1" applyBorder="1" applyAlignment="1"/>
    <xf numFmtId="0" fontId="31" fillId="4" borderId="0" xfId="0" applyFont="1" applyFill="1"/>
    <xf numFmtId="0" fontId="0" fillId="5" borderId="0" xfId="0" applyFill="1"/>
    <xf numFmtId="2" fontId="10" fillId="5" borderId="0" xfId="0" applyNumberFormat="1" applyFont="1" applyFill="1" applyBorder="1"/>
    <xf numFmtId="0" fontId="1" fillId="5" borderId="0" xfId="0" applyFont="1" applyFill="1"/>
    <xf numFmtId="0" fontId="32" fillId="2" borderId="0" xfId="0" applyFont="1" applyFill="1" applyAlignment="1">
      <alignment vertical="top"/>
    </xf>
    <xf numFmtId="0" fontId="33" fillId="2" borderId="0" xfId="0" applyFont="1" applyFill="1"/>
    <xf numFmtId="0" fontId="0" fillId="6" borderId="0" xfId="0" applyFill="1"/>
    <xf numFmtId="0" fontId="2" fillId="6" borderId="0" xfId="0" applyFont="1" applyFill="1"/>
    <xf numFmtId="0" fontId="34" fillId="2" borderId="0" xfId="0" applyFont="1" applyFill="1" applyAlignment="1">
      <alignment horizontal="right"/>
    </xf>
    <xf numFmtId="0" fontId="0" fillId="7" borderId="0" xfId="0" applyFill="1"/>
    <xf numFmtId="0" fontId="2" fillId="7" borderId="0" xfId="0" applyFont="1" applyFill="1"/>
    <xf numFmtId="0" fontId="0" fillId="7" borderId="0" xfId="0" applyFill="1" applyAlignment="1"/>
    <xf numFmtId="0" fontId="0" fillId="7" borderId="1" xfId="0" applyFill="1" applyBorder="1" applyProtection="1">
      <protection locked="0"/>
    </xf>
    <xf numFmtId="0" fontId="18" fillId="7" borderId="0" xfId="0" applyFont="1" applyFill="1"/>
    <xf numFmtId="0" fontId="0" fillId="7" borderId="0" xfId="0" applyFill="1" applyBorder="1"/>
    <xf numFmtId="0" fontId="34" fillId="6" borderId="0" xfId="0" applyFont="1" applyFill="1" applyBorder="1" applyAlignment="1">
      <alignment horizontal="right"/>
    </xf>
    <xf numFmtId="0" fontId="0" fillId="6" borderId="0" xfId="0" applyFill="1" applyBorder="1"/>
    <xf numFmtId="0" fontId="34" fillId="2" borderId="0" xfId="0" applyFont="1" applyFill="1" applyBorder="1"/>
    <xf numFmtId="0" fontId="0" fillId="2" borderId="7" xfId="0" applyFill="1" applyBorder="1" applyAlignment="1" applyProtection="1">
      <alignment horizontal="right"/>
      <protection locked="0"/>
    </xf>
    <xf numFmtId="0" fontId="36" fillId="7" borderId="0" xfId="0" applyFont="1" applyFill="1"/>
    <xf numFmtId="0" fontId="3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0" fontId="0" fillId="2" borderId="1" xfId="0" applyFill="1" applyBorder="1" applyAlignment="1" applyProtection="1">
      <alignment horizontal="right"/>
      <protection locked="0"/>
    </xf>
    <xf numFmtId="0" fontId="40" fillId="4" borderId="0" xfId="0" applyFont="1" applyFill="1" applyAlignment="1">
      <alignment wrapText="1"/>
    </xf>
    <xf numFmtId="0" fontId="42" fillId="2" borderId="0" xfId="0" applyFont="1" applyFill="1"/>
    <xf numFmtId="0" fontId="47" fillId="7" borderId="0" xfId="0" applyFont="1" applyFill="1"/>
    <xf numFmtId="0" fontId="20" fillId="3" borderId="0" xfId="0" applyFont="1" applyFill="1" applyBorder="1" applyAlignment="1" applyProtection="1">
      <alignment vertical="top"/>
    </xf>
    <xf numFmtId="0" fontId="14" fillId="2" borderId="0" xfId="0" applyFont="1" applyFill="1"/>
    <xf numFmtId="0" fontId="0" fillId="2" borderId="0" xfId="0" applyFill="1" applyAlignment="1">
      <alignment vertical="top"/>
    </xf>
    <xf numFmtId="0" fontId="0" fillId="8" borderId="0" xfId="0" applyFill="1"/>
    <xf numFmtId="0" fontId="14" fillId="8" borderId="0" xfId="0" applyFont="1" applyFill="1"/>
    <xf numFmtId="0" fontId="0" fillId="9" borderId="0" xfId="0" applyFill="1"/>
    <xf numFmtId="0" fontId="0" fillId="10" borderId="0" xfId="0" applyFill="1"/>
    <xf numFmtId="0" fontId="0" fillId="3" borderId="0" xfId="0" applyFont="1" applyFill="1"/>
    <xf numFmtId="0" fontId="0" fillId="11" borderId="0" xfId="0" applyFill="1"/>
    <xf numFmtId="0" fontId="49" fillId="2" borderId="0" xfId="0" applyFont="1" applyFill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7" borderId="7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6" borderId="6" xfId="0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30" fillId="4" borderId="4" xfId="0" applyFont="1" applyFill="1" applyBorder="1" applyAlignment="1" applyProtection="1">
      <alignment horizontal="right"/>
      <protection locked="0"/>
    </xf>
    <xf numFmtId="0" fontId="30" fillId="2" borderId="4" xfId="0" applyFont="1" applyFill="1" applyBorder="1" applyAlignment="1" applyProtection="1">
      <alignment horizontal="right"/>
      <protection locked="0"/>
    </xf>
    <xf numFmtId="0" fontId="30" fillId="4" borderId="4" xfId="0" applyNumberFormat="1" applyFont="1" applyFill="1" applyBorder="1" applyAlignment="1" applyProtection="1">
      <alignment horizontal="right"/>
      <protection locked="0"/>
    </xf>
    <xf numFmtId="2" fontId="2" fillId="2" borderId="0" xfId="0" applyNumberFormat="1" applyFont="1" applyFill="1" applyBorder="1"/>
    <xf numFmtId="2" fontId="7" fillId="4" borderId="0" xfId="0" applyNumberFormat="1" applyFont="1" applyFill="1" applyBorder="1"/>
    <xf numFmtId="2" fontId="2" fillId="4" borderId="0" xfId="0" applyNumberFormat="1" applyFont="1" applyFill="1" applyAlignment="1"/>
    <xf numFmtId="2" fontId="0" fillId="7" borderId="0" xfId="0" applyNumberFormat="1" applyFill="1" applyBorder="1"/>
    <xf numFmtId="2" fontId="41" fillId="4" borderId="0" xfId="0" applyNumberFormat="1" applyFont="1" applyFill="1" applyAlignment="1">
      <alignment wrapText="1"/>
    </xf>
    <xf numFmtId="2" fontId="45" fillId="2" borderId="0" xfId="0" applyNumberFormat="1" applyFont="1" applyFill="1"/>
    <xf numFmtId="2" fontId="0" fillId="2" borderId="0" xfId="0" applyNumberFormat="1" applyFill="1" applyAlignment="1">
      <alignment horizontal="right"/>
    </xf>
    <xf numFmtId="2" fontId="47" fillId="7" borderId="0" xfId="0" applyNumberFormat="1" applyFont="1" applyFill="1"/>
    <xf numFmtId="165" fontId="0" fillId="4" borderId="0" xfId="0" applyNumberFormat="1" applyFill="1" applyAlignment="1">
      <alignment horizontal="left"/>
    </xf>
    <xf numFmtId="0" fontId="58" fillId="4" borderId="0" xfId="0" applyFont="1" applyFill="1"/>
    <xf numFmtId="0" fontId="0" fillId="4" borderId="0" xfId="0" applyFill="1" applyAlignment="1">
      <alignment horizontal="right" vertical="center"/>
    </xf>
    <xf numFmtId="0" fontId="2" fillId="6" borderId="0" xfId="0" applyFont="1" applyFill="1" applyAlignment="1"/>
    <xf numFmtId="2" fontId="2" fillId="4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top"/>
    </xf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left"/>
    </xf>
    <xf numFmtId="2" fontId="0" fillId="7" borderId="0" xfId="0" applyNumberFormat="1" applyFill="1" applyAlignment="1">
      <alignment horizontal="right"/>
    </xf>
    <xf numFmtId="0" fontId="0" fillId="12" borderId="0" xfId="0" applyFill="1" applyAlignment="1"/>
    <xf numFmtId="0" fontId="0" fillId="12" borderId="0" xfId="0" applyFill="1"/>
    <xf numFmtId="0" fontId="0" fillId="12" borderId="0" xfId="0" applyFont="1" applyFill="1" applyAlignment="1"/>
    <xf numFmtId="0" fontId="0" fillId="14" borderId="0" xfId="0" applyFill="1"/>
    <xf numFmtId="0" fontId="2" fillId="14" borderId="0" xfId="0" applyFont="1" applyFill="1"/>
    <xf numFmtId="0" fontId="0" fillId="14" borderId="0" xfId="0" applyFill="1" applyAlignment="1">
      <alignment horizontal="left"/>
    </xf>
    <xf numFmtId="0" fontId="53" fillId="14" borderId="0" xfId="0" applyFont="1" applyFill="1"/>
    <xf numFmtId="0" fontId="0" fillId="14" borderId="0" xfId="0" applyFont="1" applyFill="1"/>
    <xf numFmtId="0" fontId="0" fillId="14" borderId="0" xfId="0" applyFill="1" applyAlignment="1">
      <alignment horizontal="right"/>
    </xf>
    <xf numFmtId="2" fontId="47" fillId="14" borderId="0" xfId="0" applyNumberFormat="1" applyFont="1" applyFill="1"/>
    <xf numFmtId="0" fontId="47" fillId="14" borderId="0" xfId="0" applyFont="1" applyFill="1"/>
    <xf numFmtId="0" fontId="59" fillId="14" borderId="0" xfId="0" applyFont="1" applyFill="1" applyBorder="1" applyAlignment="1">
      <alignment horizontal="right"/>
    </xf>
    <xf numFmtId="0" fontId="0" fillId="14" borderId="10" xfId="0" applyFill="1" applyBorder="1" applyAlignment="1">
      <alignment horizontal="left"/>
    </xf>
    <xf numFmtId="0" fontId="0" fillId="14" borderId="11" xfId="0" applyFill="1" applyBorder="1" applyAlignment="1" applyProtection="1">
      <alignment horizontal="right"/>
      <protection locked="0"/>
    </xf>
    <xf numFmtId="0" fontId="0" fillId="14" borderId="0" xfId="0" applyFill="1" applyBorder="1" applyAlignment="1">
      <alignment horizontal="left"/>
    </xf>
    <xf numFmtId="0" fontId="39" fillId="14" borderId="12" xfId="0" applyFont="1" applyFill="1" applyBorder="1"/>
    <xf numFmtId="0" fontId="0" fillId="14" borderId="13" xfId="0" applyFill="1" applyBorder="1" applyProtection="1">
      <protection locked="0"/>
    </xf>
    <xf numFmtId="0" fontId="8" fillId="14" borderId="13" xfId="0" applyFont="1" applyFill="1" applyBorder="1" applyProtection="1">
      <protection locked="0"/>
    </xf>
    <xf numFmtId="0" fontId="0" fillId="14" borderId="11" xfId="0" applyFill="1" applyBorder="1" applyProtection="1">
      <protection locked="0"/>
    </xf>
    <xf numFmtId="0" fontId="0" fillId="13" borderId="0" xfId="0" applyFill="1"/>
    <xf numFmtId="0" fontId="61" fillId="3" borderId="0" xfId="0" applyFont="1" applyFill="1"/>
    <xf numFmtId="0" fontId="63" fillId="3" borderId="0" xfId="0" applyFont="1" applyFill="1"/>
    <xf numFmtId="0" fontId="62" fillId="3" borderId="0" xfId="0" applyFont="1" applyFill="1" applyAlignment="1">
      <alignment horizontal="left"/>
    </xf>
    <xf numFmtId="0" fontId="63" fillId="3" borderId="0" xfId="0" applyFont="1" applyFill="1" applyAlignment="1"/>
    <xf numFmtId="0" fontId="62" fillId="3" borderId="0" xfId="0" applyFont="1" applyFill="1" applyAlignment="1">
      <alignment horizontal="left" wrapText="1"/>
    </xf>
    <xf numFmtId="0" fontId="61" fillId="3" borderId="0" xfId="0" applyFont="1" applyFill="1" applyBorder="1" applyAlignment="1"/>
    <xf numFmtId="0" fontId="61" fillId="3" borderId="0" xfId="0" applyFont="1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/>
    </xf>
    <xf numFmtId="0" fontId="2" fillId="14" borderId="0" xfId="0" applyFont="1" applyFill="1" applyAlignment="1">
      <alignment horizontal="left" wrapText="1"/>
    </xf>
    <xf numFmtId="0" fontId="2" fillId="4" borderId="0" xfId="0" applyFont="1" applyFill="1" applyAlignment="1">
      <alignment horizontal="right"/>
    </xf>
    <xf numFmtId="0" fontId="27" fillId="2" borderId="0" xfId="0" applyFont="1" applyFill="1" applyAlignment="1">
      <alignment horizontal="left" wrapText="1"/>
    </xf>
    <xf numFmtId="0" fontId="6" fillId="11" borderId="0" xfId="0" applyFont="1" applyFill="1" applyAlignment="1">
      <alignment horizontal="center" wrapText="1"/>
    </xf>
    <xf numFmtId="0" fontId="6" fillId="11" borderId="0" xfId="0" applyFont="1" applyFill="1" applyAlignment="1">
      <alignment horizontal="left" vertical="top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60" fillId="3" borderId="0" xfId="0" applyFont="1" applyFill="1" applyAlignment="1">
      <alignment horizontal="left"/>
    </xf>
    <xf numFmtId="0" fontId="62" fillId="3" borderId="0" xfId="0" applyFont="1" applyFill="1" applyAlignment="1">
      <alignment horizontal="left"/>
    </xf>
    <xf numFmtId="0" fontId="62" fillId="3" borderId="0" xfId="0" applyFont="1" applyFill="1" applyAlignment="1">
      <alignment horizontal="left" vertical="top" wrapText="1"/>
    </xf>
    <xf numFmtId="0" fontId="65" fillId="3" borderId="0" xfId="0" applyFont="1" applyFill="1" applyAlignment="1">
      <alignment horizontal="left"/>
    </xf>
    <xf numFmtId="0" fontId="48" fillId="3" borderId="0" xfId="0" applyFont="1" applyFill="1" applyAlignment="1">
      <alignment horizontal="left"/>
    </xf>
    <xf numFmtId="0" fontId="64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30" fillId="4" borderId="0" xfId="0" applyFont="1" applyFill="1" applyBorder="1" applyAlignment="1">
      <alignment horizontal="right"/>
    </xf>
    <xf numFmtId="0" fontId="30" fillId="4" borderId="5" xfId="0" applyFont="1" applyFill="1" applyBorder="1" applyAlignment="1">
      <alignment horizontal="right"/>
    </xf>
    <xf numFmtId="0" fontId="30" fillId="2" borderId="0" xfId="0" applyFont="1" applyFill="1" applyAlignment="1">
      <alignment horizontal="right"/>
    </xf>
    <xf numFmtId="0" fontId="30" fillId="2" borderId="5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0" fillId="7" borderId="0" xfId="0" applyFill="1" applyAlignment="1">
      <alignment horizontal="right"/>
    </xf>
    <xf numFmtId="0" fontId="46" fillId="7" borderId="0" xfId="0" applyFont="1" applyFill="1" applyAlignment="1">
      <alignment horizontal="right"/>
    </xf>
    <xf numFmtId="0" fontId="49" fillId="2" borderId="0" xfId="0" applyFont="1" applyFill="1" applyAlignment="1">
      <alignment horizontal="left" vertical="top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43" fillId="2" borderId="0" xfId="0" applyFont="1" applyFill="1" applyAlignment="1">
      <alignment horizontal="right"/>
    </xf>
    <xf numFmtId="0" fontId="3" fillId="6" borderId="0" xfId="0" applyFont="1" applyFill="1" applyAlignment="1">
      <alignment horizontal="left" vertical="top"/>
    </xf>
    <xf numFmtId="0" fontId="0" fillId="6" borderId="0" xfId="0" applyFill="1" applyAlignment="1">
      <alignment horizontal="right"/>
    </xf>
    <xf numFmtId="0" fontId="3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14" borderId="0" xfId="0" applyFill="1" applyAlignment="1">
      <alignment horizontal="right"/>
    </xf>
    <xf numFmtId="0" fontId="1" fillId="5" borderId="0" xfId="0" applyFont="1" applyFill="1" applyAlignment="1">
      <alignment horizontal="right" vertical="center" wrapText="1"/>
    </xf>
    <xf numFmtId="0" fontId="66" fillId="3" borderId="0" xfId="0" applyFont="1" applyFill="1" applyAlignment="1">
      <alignment horizontal="center"/>
    </xf>
    <xf numFmtId="0" fontId="16" fillId="14" borderId="0" xfId="0" applyFont="1" applyFill="1" applyAlignment="1">
      <alignment horizontal="right" vertical="top" wrapText="1"/>
    </xf>
    <xf numFmtId="0" fontId="41" fillId="4" borderId="0" xfId="0" applyFont="1" applyFill="1" applyAlignment="1">
      <alignment horizontal="left" wrapText="1"/>
    </xf>
    <xf numFmtId="0" fontId="3" fillId="7" borderId="0" xfId="0" applyFont="1" applyFill="1" applyAlignment="1">
      <alignment horizontal="left"/>
    </xf>
    <xf numFmtId="0" fontId="3" fillId="14" borderId="0" xfId="0" applyFont="1" applyFill="1" applyAlignment="1">
      <alignment horizontal="left" vertical="top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7" borderId="0" xfId="0" applyFont="1" applyFill="1" applyAlignment="1">
      <alignment horizontal="left"/>
    </xf>
    <xf numFmtId="0" fontId="37" fillId="4" borderId="0" xfId="0" applyFont="1" applyFill="1" applyAlignment="1">
      <alignment horizontal="center" vertical="top" textRotation="180"/>
    </xf>
    <xf numFmtId="0" fontId="33" fillId="6" borderId="0" xfId="0" applyFont="1" applyFill="1" applyAlignment="1">
      <alignment horizontal="center" vertical="top" textRotation="180"/>
    </xf>
    <xf numFmtId="0" fontId="45" fillId="2" borderId="0" xfId="0" applyFont="1" applyFill="1" applyAlignment="1">
      <alignment horizontal="left"/>
    </xf>
    <xf numFmtId="0" fontId="35" fillId="7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right" wrapText="1"/>
    </xf>
    <xf numFmtId="0" fontId="30" fillId="4" borderId="0" xfId="0" applyFont="1" applyFill="1" applyAlignment="1">
      <alignment horizontal="right"/>
    </xf>
    <xf numFmtId="0" fontId="44" fillId="4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50" fillId="2" borderId="0" xfId="0" applyFont="1" applyFill="1" applyAlignment="1">
      <alignment horizontal="left" vertical="center"/>
    </xf>
    <xf numFmtId="0" fontId="51" fillId="7" borderId="0" xfId="0" applyFont="1" applyFill="1" applyAlignment="1">
      <alignment horizontal="left" vertical="top"/>
    </xf>
    <xf numFmtId="0" fontId="25" fillId="4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center" vertical="top" textRotation="180"/>
    </xf>
    <xf numFmtId="0" fontId="17" fillId="14" borderId="0" xfId="0" applyFont="1" applyFill="1" applyAlignment="1">
      <alignment horizontal="center" vertical="center" textRotation="180"/>
    </xf>
    <xf numFmtId="0" fontId="63" fillId="3" borderId="0" xfId="0" applyFont="1" applyFill="1" applyAlignment="1">
      <alignment horizontal="left" vertical="top" wrapText="1"/>
    </xf>
    <xf numFmtId="0" fontId="62" fillId="3" borderId="0" xfId="0" applyFont="1" applyFill="1" applyAlignment="1">
      <alignment horizontal="left" wrapText="1"/>
    </xf>
    <xf numFmtId="0" fontId="66" fillId="3" borderId="0" xfId="0" applyFont="1" applyFill="1" applyBorder="1" applyAlignment="1">
      <alignment horizontal="left"/>
    </xf>
    <xf numFmtId="0" fontId="46" fillId="14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66"/>
      <color rgb="FF009E47"/>
      <color rgb="FFDCF7FC"/>
      <color rgb="FF31849B"/>
      <color rgb="FF3A9DB8"/>
      <color rgb="FFC9FBEF"/>
      <color rgb="FF32879E"/>
      <color rgb="FF003399"/>
      <color rgb="FFFFE5F0"/>
      <color rgb="FFE8F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cked"/>
        <c:varyColors val="1"/>
        <c:ser>
          <c:idx val="0"/>
          <c:order val="0"/>
          <c:marker>
            <c:symbol val="circle"/>
            <c:size val="17"/>
          </c:marker>
          <c:dPt>
            <c:idx val="0"/>
            <c:marker>
              <c:spPr>
                <a:solidFill>
                  <a:schemeClr val="accent2">
                    <a:tint val="41000"/>
                  </a:schemeClr>
                </a:solidFill>
                <a:ln w="9525" cap="flat" cmpd="sng" algn="ctr">
                  <a:solidFill>
                    <a:schemeClr val="accent2">
                      <a:tint val="41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tint val="41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EC3-4FD3-84E2-FC593BBC5C62}"/>
              </c:ext>
            </c:extLst>
          </c:dPt>
          <c:dPt>
            <c:idx val="1"/>
            <c:marker>
              <c:spPr>
                <a:solidFill>
                  <a:schemeClr val="accent2">
                    <a:tint val="52000"/>
                  </a:schemeClr>
                </a:solidFill>
                <a:ln w="9525" cap="flat" cmpd="sng" algn="ctr">
                  <a:solidFill>
                    <a:schemeClr val="accent2">
                      <a:tint val="52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tint val="52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C3-4FD3-84E2-FC593BBC5C62}"/>
              </c:ext>
            </c:extLst>
          </c:dPt>
          <c:dPt>
            <c:idx val="2"/>
            <c:marker>
              <c:spPr>
                <a:solidFill>
                  <a:schemeClr val="accent2">
                    <a:tint val="63000"/>
                  </a:schemeClr>
                </a:solidFill>
                <a:ln w="9525" cap="flat" cmpd="sng" algn="ctr">
                  <a:solidFill>
                    <a:schemeClr val="accent2">
                      <a:tint val="63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tint val="63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EC3-4FD3-84E2-FC593BBC5C62}"/>
              </c:ext>
            </c:extLst>
          </c:dPt>
          <c:dPt>
            <c:idx val="3"/>
            <c:marker>
              <c:spPr>
                <a:solidFill>
                  <a:schemeClr val="accent2">
                    <a:tint val="74000"/>
                  </a:schemeClr>
                </a:solidFill>
                <a:ln w="9525" cap="flat" cmpd="sng" algn="ctr">
                  <a:solidFill>
                    <a:schemeClr val="accent2">
                      <a:tint val="74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tint val="74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C3-4FD3-84E2-FC593BBC5C62}"/>
              </c:ext>
            </c:extLst>
          </c:dPt>
          <c:dPt>
            <c:idx val="4"/>
            <c:marker>
              <c:spPr>
                <a:solidFill>
                  <a:schemeClr val="accent2">
                    <a:tint val="84000"/>
                  </a:schemeClr>
                </a:solidFill>
                <a:ln w="9525" cap="flat" cmpd="sng" algn="ctr">
                  <a:solidFill>
                    <a:schemeClr val="accent2">
                      <a:tint val="84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tint val="84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C3-4FD3-84E2-FC593BBC5C62}"/>
              </c:ext>
            </c:extLst>
          </c:dPt>
          <c:dPt>
            <c:idx val="5"/>
            <c:marker>
              <c:spPr>
                <a:solidFill>
                  <a:schemeClr val="accent2">
                    <a:tint val="95000"/>
                  </a:schemeClr>
                </a:solidFill>
                <a:ln w="9525" cap="flat" cmpd="sng" algn="ctr">
                  <a:solidFill>
                    <a:schemeClr val="accent2">
                      <a:tint val="95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tint val="9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C3-4FD3-84E2-FC593BBC5C62}"/>
              </c:ext>
            </c:extLst>
          </c:dPt>
          <c:dPt>
            <c:idx val="6"/>
            <c:marker>
              <c:spPr>
                <a:solidFill>
                  <a:schemeClr val="accent2">
                    <a:shade val="94000"/>
                  </a:schemeClr>
                </a:solidFill>
                <a:ln w="9525" cap="flat" cmpd="sng" algn="ctr">
                  <a:solidFill>
                    <a:schemeClr val="accent2">
                      <a:shade val="94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shade val="94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EC3-4FD3-84E2-FC593BBC5C62}"/>
              </c:ext>
            </c:extLst>
          </c:dPt>
          <c:dPt>
            <c:idx val="7"/>
            <c:marker>
              <c:spPr>
                <a:solidFill>
                  <a:schemeClr val="accent2">
                    <a:shade val="83000"/>
                  </a:schemeClr>
                </a:solidFill>
                <a:ln w="9525" cap="flat" cmpd="sng" algn="ctr">
                  <a:solidFill>
                    <a:schemeClr val="accent2">
                      <a:shade val="83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shade val="83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C3-4FD3-84E2-FC593BBC5C62}"/>
              </c:ext>
            </c:extLst>
          </c:dPt>
          <c:dPt>
            <c:idx val="8"/>
            <c:marker>
              <c:spPr>
                <a:solidFill>
                  <a:schemeClr val="accent2">
                    <a:shade val="73000"/>
                  </a:schemeClr>
                </a:solidFill>
                <a:ln w="9525" cap="flat" cmpd="sng" algn="ctr">
                  <a:solidFill>
                    <a:schemeClr val="accent2">
                      <a:shade val="73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shade val="73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EC3-4FD3-84E2-FC593BBC5C62}"/>
              </c:ext>
            </c:extLst>
          </c:dPt>
          <c:dPt>
            <c:idx val="9"/>
            <c:marker>
              <c:spPr>
                <a:solidFill>
                  <a:schemeClr val="accent2">
                    <a:shade val="62000"/>
                  </a:schemeClr>
                </a:solidFill>
                <a:ln w="9525" cap="flat" cmpd="sng" algn="ctr">
                  <a:solidFill>
                    <a:schemeClr val="accent2">
                      <a:shade val="62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shade val="62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C3-4FD3-84E2-FC593BBC5C62}"/>
              </c:ext>
            </c:extLst>
          </c:dPt>
          <c:dPt>
            <c:idx val="10"/>
            <c:marker>
              <c:spPr>
                <a:solidFill>
                  <a:schemeClr val="accent2">
                    <a:shade val="51000"/>
                  </a:schemeClr>
                </a:solidFill>
                <a:ln w="9525" cap="flat" cmpd="sng" algn="ctr">
                  <a:solidFill>
                    <a:schemeClr val="accent2">
                      <a:shade val="51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shade val="51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EC3-4FD3-84E2-FC593BBC5C62}"/>
              </c:ext>
            </c:extLst>
          </c:dPt>
          <c:dPt>
            <c:idx val="11"/>
            <c:marker>
              <c:spPr>
                <a:solidFill>
                  <a:schemeClr val="accent2">
                    <a:shade val="40000"/>
                  </a:schemeClr>
                </a:solidFill>
                <a:ln w="9525" cap="flat" cmpd="sng" algn="ctr">
                  <a:solidFill>
                    <a:schemeClr val="accent2">
                      <a:shade val="40000"/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8575" cap="rnd" cmpd="sng" algn="ctr">
                <a:solidFill>
                  <a:schemeClr val="accent2">
                    <a:shade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C3-4FD3-84E2-FC593BBC5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(Лист1!$F$77,Лист1!$F$93,Лист1!$F$107,Лист1!$F$129,Лист1!$F$148,Лист1!$F$162,Лист1!$F$173,Лист1!$F$184,Лист1!$F$196,Лист1!$F$211,Лист1!$F$227,Лист1!$F$246)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E-4C2C-9325-E3196FBE5D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882752"/>
        <c:axId val="105884288"/>
      </c:lineChart>
      <c:catAx>
        <c:axId val="10588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ru-RU" sz="1100">
                    <a:latin typeface="+mj-lt"/>
                  </a:rPr>
                  <a:t>Показатель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5884288"/>
        <c:crosses val="autoZero"/>
        <c:auto val="1"/>
        <c:lblAlgn val="ctr"/>
        <c:lblOffset val="100"/>
        <c:noMultiLvlLbl val="0"/>
      </c:catAx>
      <c:valAx>
        <c:axId val="10588428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ru-RU" sz="1100">
                    <a:latin typeface="+mj-lt"/>
                  </a:rPr>
                  <a:t>Баллы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crossAx val="1058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927100</xdr:colOff>
      <xdr:row>61</xdr:row>
      <xdr:rowOff>4920</xdr:rowOff>
    </xdr:to>
    <xdr:pic>
      <xdr:nvPicPr>
        <xdr:cNvPr id="7" name="Рисунок 6" descr="шапка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33300" cy="12323920"/>
        </a:xfrm>
        <a:prstGeom prst="rect">
          <a:avLst/>
        </a:prstGeom>
      </xdr:spPr>
    </xdr:pic>
    <xdr:clientData/>
  </xdr:twoCellAnchor>
  <xdr:twoCellAnchor>
    <xdr:from>
      <xdr:col>8</xdr:col>
      <xdr:colOff>228600</xdr:colOff>
      <xdr:row>216</xdr:row>
      <xdr:rowOff>133350</xdr:rowOff>
    </xdr:from>
    <xdr:to>
      <xdr:col>8</xdr:col>
      <xdr:colOff>228600</xdr:colOff>
      <xdr:row>222</xdr:row>
      <xdr:rowOff>695325</xdr:rowOff>
    </xdr:to>
    <xdr:cxnSp macro="">
      <xdr:nvCxnSpPr>
        <xdr:cNvPr id="8" name="Прямая соединительная линия 7"/>
        <xdr:cNvCxnSpPr/>
      </xdr:nvCxnSpPr>
      <xdr:spPr>
        <a:xfrm>
          <a:off x="4514850" y="42557700"/>
          <a:ext cx="0" cy="2000250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256</xdr:row>
      <xdr:rowOff>0</xdr:rowOff>
    </xdr:from>
    <xdr:to>
      <xdr:col>8</xdr:col>
      <xdr:colOff>685800</xdr:colOff>
      <xdr:row>274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66</xdr:row>
      <xdr:rowOff>28575</xdr:rowOff>
    </xdr:from>
    <xdr:to>
      <xdr:col>7</xdr:col>
      <xdr:colOff>390525</xdr:colOff>
      <xdr:row>74</xdr:row>
      <xdr:rowOff>19050</xdr:rowOff>
    </xdr:to>
    <xdr:cxnSp macro="">
      <xdr:nvCxnSpPr>
        <xdr:cNvPr id="11" name="Прямая соединительная линия 10"/>
        <xdr:cNvCxnSpPr/>
      </xdr:nvCxnSpPr>
      <xdr:spPr>
        <a:xfrm>
          <a:off x="16621125" y="13452475"/>
          <a:ext cx="0" cy="1336675"/>
        </a:xfrm>
        <a:prstGeom prst="line">
          <a:avLst/>
        </a:prstGeom>
        <a:ln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7"/>
  <sheetViews>
    <sheetView tabSelected="1" view="pageBreakPreview" zoomScaleNormal="75" zoomScaleSheetLayoutView="100" workbookViewId="0">
      <selection activeCell="L136" sqref="L136"/>
    </sheetView>
  </sheetViews>
  <sheetFormatPr defaultRowHeight="15" x14ac:dyDescent="0.25"/>
  <cols>
    <col min="1" max="1" width="5.42578125" customWidth="1"/>
    <col min="2" max="2" width="3.28515625" customWidth="1"/>
    <col min="3" max="3" width="3.7109375" customWidth="1"/>
    <col min="4" max="4" width="12.28515625" customWidth="1"/>
    <col min="5" max="5" width="11.140625" customWidth="1"/>
    <col min="6" max="6" width="16.28515625" customWidth="1"/>
    <col min="7" max="7" width="9.140625" customWidth="1"/>
    <col min="8" max="8" width="15.5703125" customWidth="1"/>
    <col min="9" max="9" width="12.7109375" customWidth="1"/>
    <col min="10" max="10" width="9" customWidth="1"/>
    <col min="11" max="11" width="4.28515625" customWidth="1"/>
    <col min="14" max="14" width="12.42578125" customWidth="1"/>
    <col min="15" max="15" width="29" customWidth="1"/>
    <col min="16" max="16" width="9.5703125" customWidth="1"/>
    <col min="17" max="17" width="14" customWidth="1"/>
    <col min="18" max="18" width="9.140625" hidden="1" customWidth="1"/>
    <col min="27" max="30" width="9.140625" style="157"/>
  </cols>
  <sheetData>
    <row r="1" spans="17:26" x14ac:dyDescent="0.25">
      <c r="Q1" s="2"/>
      <c r="R1" s="2"/>
      <c r="S1" s="2"/>
      <c r="T1" s="2"/>
      <c r="U1" s="2"/>
      <c r="V1" s="2"/>
      <c r="W1" s="2"/>
      <c r="X1" s="2"/>
      <c r="Y1" s="2"/>
      <c r="Z1" s="2"/>
    </row>
    <row r="2" spans="17:26" x14ac:dyDescent="0.25">
      <c r="Q2" s="2"/>
      <c r="R2" s="2"/>
      <c r="S2" s="2"/>
      <c r="T2" s="2"/>
      <c r="U2" s="2"/>
      <c r="V2" s="2"/>
      <c r="W2" s="2"/>
      <c r="X2" s="2"/>
      <c r="Y2" s="2"/>
      <c r="Z2" s="2"/>
    </row>
    <row r="3" spans="17:26" x14ac:dyDescent="0.25">
      <c r="Q3" s="2"/>
      <c r="R3" s="2"/>
      <c r="S3" s="2"/>
      <c r="T3" s="2"/>
      <c r="U3" s="2"/>
      <c r="V3" s="2"/>
      <c r="W3" s="2"/>
      <c r="X3" s="2"/>
      <c r="Y3" s="2"/>
      <c r="Z3" s="2"/>
    </row>
    <row r="4" spans="17:26" x14ac:dyDescent="0.25">
      <c r="Q4" s="2"/>
      <c r="R4" s="2"/>
      <c r="S4" s="2"/>
      <c r="T4" s="2"/>
      <c r="U4" s="2"/>
      <c r="V4" s="2"/>
      <c r="W4" s="2"/>
      <c r="X4" s="2"/>
      <c r="Y4" s="2"/>
      <c r="Z4" s="2"/>
    </row>
    <row r="5" spans="17:26" x14ac:dyDescent="0.25">
      <c r="Q5" s="2"/>
      <c r="R5" s="2"/>
      <c r="S5" s="2"/>
      <c r="T5" s="2"/>
      <c r="U5" s="2"/>
      <c r="V5" s="2"/>
      <c r="W5" s="2"/>
      <c r="X5" s="2"/>
      <c r="Y5" s="2"/>
      <c r="Z5" s="2"/>
    </row>
    <row r="6" spans="17:26" x14ac:dyDescent="0.25">
      <c r="Q6" s="2"/>
      <c r="R6" s="2"/>
      <c r="S6" s="2"/>
      <c r="T6" s="2"/>
      <c r="U6" s="2"/>
      <c r="V6" s="2"/>
      <c r="W6" s="2"/>
      <c r="X6" s="2"/>
      <c r="Y6" s="2"/>
      <c r="Z6" s="2"/>
    </row>
    <row r="7" spans="17:26" x14ac:dyDescent="0.25">
      <c r="Q7" s="2"/>
      <c r="R7" s="2"/>
      <c r="S7" s="2"/>
      <c r="T7" s="2"/>
      <c r="U7" s="2"/>
      <c r="V7" s="2"/>
      <c r="W7" s="2"/>
      <c r="X7" s="2"/>
      <c r="Y7" s="2"/>
      <c r="Z7" s="2"/>
    </row>
    <row r="8" spans="17:26" x14ac:dyDescent="0.25">
      <c r="Q8" s="2"/>
      <c r="R8" s="2"/>
      <c r="S8" s="2"/>
      <c r="T8" s="2"/>
      <c r="U8" s="2"/>
      <c r="V8" s="2"/>
      <c r="W8" s="2"/>
      <c r="X8" s="2"/>
      <c r="Y8" s="2"/>
      <c r="Z8" s="2"/>
    </row>
    <row r="9" spans="17:26" x14ac:dyDescent="0.25">
      <c r="Q9" s="2"/>
      <c r="R9" s="2"/>
      <c r="S9" s="2"/>
      <c r="T9" s="2"/>
      <c r="U9" s="2"/>
      <c r="V9" s="2"/>
      <c r="W9" s="2"/>
      <c r="X9" s="2"/>
      <c r="Y9" s="2"/>
      <c r="Z9" s="2"/>
    </row>
    <row r="10" spans="17:26" x14ac:dyDescent="0.25"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7:26" x14ac:dyDescent="0.25"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7:26" x14ac:dyDescent="0.25"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7:26" x14ac:dyDescent="0.25"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7:26" x14ac:dyDescent="0.25"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7:26" x14ac:dyDescent="0.25"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7:26" x14ac:dyDescent="0.25"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6" x14ac:dyDescent="0.25"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x14ac:dyDescent="0.25"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x14ac:dyDescent="0.25"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2:26" x14ac:dyDescent="0.25"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2:26" x14ac:dyDescent="0.25"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x14ac:dyDescent="0.25"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x14ac:dyDescent="0.25"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x14ac:dyDescent="0.25"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x14ac:dyDescent="0.25"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x14ac:dyDescent="0.25"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26" x14ac:dyDescent="0.25"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2:26" x14ac:dyDescent="0.25"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x14ac:dyDescent="0.25"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x14ac:dyDescent="0.25"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x14ac:dyDescent="0.25"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 x14ac:dyDescent="0.25"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 x14ac:dyDescent="0.25"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x14ac:dyDescent="0.25"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 x14ac:dyDescent="0.25"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 x14ac:dyDescent="0.25"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x14ac:dyDescent="0.25"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 x14ac:dyDescent="0.25"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x14ac:dyDescent="0.25"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x14ac:dyDescent="0.25"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 x14ac:dyDescent="0.25"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26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2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30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0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30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30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30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0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30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30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30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30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30" ht="71.2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30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30" ht="14.2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30" s="9" customFormat="1" ht="19.5" customHeight="1" x14ac:dyDescent="0.25">
      <c r="A62" s="32"/>
      <c r="B62" s="33"/>
      <c r="C62" s="33"/>
      <c r="D62" s="33"/>
      <c r="E62" s="33"/>
      <c r="F62" s="33"/>
      <c r="G62" s="33"/>
      <c r="H62" s="33"/>
      <c r="I62" s="33"/>
      <c r="J62" s="34"/>
      <c r="K62" s="34"/>
      <c r="L62" s="34"/>
      <c r="M62" s="32"/>
      <c r="N62" s="32"/>
      <c r="O62" s="32"/>
      <c r="P62" s="208" t="s">
        <v>60</v>
      </c>
      <c r="Q62" s="91"/>
      <c r="R62" s="88"/>
      <c r="S62" s="88"/>
      <c r="T62" s="88"/>
      <c r="U62" s="88"/>
      <c r="V62" s="88"/>
      <c r="W62" s="88"/>
      <c r="X62" s="88"/>
      <c r="Y62" s="88"/>
      <c r="Z62" s="88"/>
      <c r="AA62" s="157"/>
      <c r="AB62" s="157"/>
      <c r="AC62" s="157"/>
      <c r="AD62" s="157"/>
    </row>
    <row r="63" spans="1:30" s="9" customFormat="1" ht="32.25" customHeight="1" x14ac:dyDescent="0.25">
      <c r="A63" s="32"/>
      <c r="B63" s="33"/>
      <c r="C63" s="219" t="s">
        <v>42</v>
      </c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32"/>
      <c r="P63" s="208"/>
      <c r="Q63" s="91"/>
      <c r="R63" s="88"/>
      <c r="S63" s="88"/>
      <c r="T63" s="88"/>
      <c r="U63" s="88"/>
      <c r="V63" s="88"/>
      <c r="W63" s="88"/>
      <c r="X63" s="88"/>
      <c r="Y63" s="88"/>
      <c r="Z63" s="88"/>
      <c r="AA63" s="157"/>
      <c r="AB63" s="157"/>
      <c r="AC63" s="157"/>
      <c r="AD63" s="157"/>
    </row>
    <row r="64" spans="1:30" s="9" customFormat="1" ht="9" customHeight="1" x14ac:dyDescent="0.25">
      <c r="A64" s="32"/>
      <c r="B64" s="33"/>
      <c r="C64" s="35"/>
      <c r="D64" s="35"/>
      <c r="E64" s="35"/>
      <c r="F64" s="35"/>
      <c r="G64" s="35"/>
      <c r="H64" s="35"/>
      <c r="I64" s="35"/>
      <c r="J64" s="35"/>
      <c r="K64" s="35"/>
      <c r="L64" s="34"/>
      <c r="M64" s="32"/>
      <c r="N64" s="32"/>
      <c r="O64" s="32"/>
      <c r="P64" s="208"/>
      <c r="Q64" s="91"/>
      <c r="R64" s="88"/>
      <c r="S64" s="88"/>
      <c r="T64" s="88"/>
      <c r="U64" s="88"/>
      <c r="V64" s="88"/>
      <c r="W64" s="88"/>
      <c r="X64" s="88"/>
      <c r="Y64" s="88"/>
      <c r="Z64" s="88"/>
      <c r="AA64" s="157"/>
      <c r="AB64" s="157"/>
      <c r="AC64" s="157"/>
      <c r="AD64" s="157"/>
    </row>
    <row r="65" spans="1:26" x14ac:dyDescent="0.25">
      <c r="A65" s="36"/>
      <c r="B65" s="36"/>
      <c r="C65" s="177" t="s">
        <v>0</v>
      </c>
      <c r="D65" s="177"/>
      <c r="E65" s="177"/>
      <c r="F65" s="177"/>
      <c r="G65" s="177"/>
      <c r="H65" s="177"/>
      <c r="I65" s="177"/>
      <c r="J65" s="37"/>
      <c r="K65" s="36"/>
      <c r="L65" s="36"/>
      <c r="M65" s="36"/>
      <c r="N65" s="36"/>
      <c r="O65" s="36"/>
      <c r="P65" s="208"/>
      <c r="Q65" s="90"/>
      <c r="R65" s="2"/>
      <c r="S65" s="2"/>
      <c r="T65" s="2"/>
      <c r="U65" s="2"/>
      <c r="V65" s="2"/>
      <c r="W65" s="2"/>
      <c r="X65" s="2"/>
      <c r="Y65" s="2"/>
      <c r="Z65" s="2"/>
    </row>
    <row r="66" spans="1:26" ht="10.5" customHeight="1" x14ac:dyDescent="0.25">
      <c r="A66" s="36"/>
      <c r="B66" s="36"/>
      <c r="C66" s="159" t="s">
        <v>28</v>
      </c>
      <c r="D66" s="159"/>
      <c r="E66" s="159"/>
      <c r="F66" s="159"/>
      <c r="G66" s="159"/>
      <c r="H66" s="159"/>
      <c r="I66" s="159"/>
      <c r="J66" s="36"/>
      <c r="K66" s="36"/>
      <c r="L66" s="36"/>
      <c r="M66" s="36"/>
      <c r="N66" s="36"/>
      <c r="O66" s="36"/>
      <c r="P66" s="208"/>
      <c r="Q66" s="90"/>
      <c r="R66" s="2"/>
      <c r="S66" s="2"/>
      <c r="T66" s="2"/>
      <c r="U66" s="2"/>
      <c r="V66" s="2"/>
      <c r="W66" s="2"/>
      <c r="X66" s="2"/>
      <c r="Y66" s="2"/>
      <c r="Z66" s="2"/>
    </row>
    <row r="67" spans="1:26" ht="6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208"/>
      <c r="Q67" s="90"/>
      <c r="R67" s="2"/>
      <c r="S67" s="2"/>
      <c r="T67" s="2"/>
      <c r="U67" s="2"/>
      <c r="V67" s="2"/>
      <c r="W67" s="2"/>
      <c r="X67" s="2"/>
      <c r="Y67" s="2"/>
      <c r="Z67" s="2"/>
    </row>
    <row r="68" spans="1:26" ht="42.75" customHeight="1" x14ac:dyDescent="0.25">
      <c r="A68" s="36"/>
      <c r="B68" s="36"/>
      <c r="C68" s="164" t="s">
        <v>55</v>
      </c>
      <c r="D68" s="164"/>
      <c r="E68" s="164"/>
      <c r="F68" s="164"/>
      <c r="G68" s="164"/>
      <c r="H68" s="36"/>
      <c r="I68" s="164" t="s">
        <v>56</v>
      </c>
      <c r="J68" s="164"/>
      <c r="K68" s="164"/>
      <c r="L68" s="164"/>
      <c r="M68" s="164"/>
      <c r="N68" s="164"/>
      <c r="O68" s="36"/>
      <c r="P68" s="208"/>
      <c r="Q68" s="90"/>
      <c r="R68" s="2"/>
      <c r="S68" s="2"/>
      <c r="T68" s="2"/>
      <c r="U68" s="2"/>
      <c r="V68" s="2"/>
      <c r="W68" s="2"/>
      <c r="X68" s="2"/>
      <c r="Y68" s="2"/>
      <c r="Z68" s="2"/>
    </row>
    <row r="69" spans="1:26" ht="26.25" customHeight="1" x14ac:dyDescent="0.25">
      <c r="A69" s="36"/>
      <c r="B69" s="36"/>
      <c r="C69" s="124" t="s">
        <v>1</v>
      </c>
      <c r="D69" s="39">
        <v>0.05</v>
      </c>
      <c r="E69" s="36"/>
      <c r="F69" s="36"/>
      <c r="G69" s="36"/>
      <c r="H69" s="36"/>
      <c r="I69" s="122" t="s">
        <v>11</v>
      </c>
      <c r="J69" s="114">
        <v>5.5E-2</v>
      </c>
      <c r="K69" s="36"/>
      <c r="L69" s="36"/>
      <c r="M69" s="36"/>
      <c r="N69" s="36"/>
      <c r="O69" s="36"/>
      <c r="P69" s="208"/>
      <c r="Q69" s="90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36"/>
      <c r="B70" s="36"/>
      <c r="C70" s="124"/>
      <c r="D70" s="36"/>
      <c r="E70" s="36"/>
      <c r="F70" s="36"/>
      <c r="G70" s="36"/>
      <c r="H70" s="36"/>
      <c r="I70" s="122"/>
      <c r="J70" s="36"/>
      <c r="K70" s="36"/>
      <c r="L70" s="36"/>
      <c r="M70" s="36"/>
      <c r="N70" s="36"/>
      <c r="O70" s="36"/>
      <c r="P70" s="208"/>
      <c r="Q70" s="90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36"/>
      <c r="B71" s="36"/>
      <c r="C71" s="124" t="s">
        <v>2</v>
      </c>
      <c r="D71" s="40" t="s">
        <v>4</v>
      </c>
      <c r="E71" s="36"/>
      <c r="F71" s="36"/>
      <c r="G71" s="36"/>
      <c r="H71" s="36"/>
      <c r="I71" s="122" t="s">
        <v>58</v>
      </c>
      <c r="J71" s="36" t="s">
        <v>4</v>
      </c>
      <c r="K71" s="36"/>
      <c r="L71" s="36"/>
      <c r="M71" s="36"/>
      <c r="N71" s="36"/>
      <c r="O71" s="36"/>
      <c r="P71" s="208"/>
      <c r="Q71" s="90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 x14ac:dyDescent="0.3">
      <c r="A72" s="36"/>
      <c r="B72" s="36"/>
      <c r="C72" s="123"/>
      <c r="D72" s="36"/>
      <c r="E72" s="36"/>
      <c r="F72" s="36"/>
      <c r="G72" s="36"/>
      <c r="H72" s="36"/>
      <c r="I72" s="122"/>
      <c r="J72" s="36"/>
      <c r="K72" s="36"/>
      <c r="L72" s="36"/>
      <c r="M72" s="36"/>
      <c r="N72" s="36"/>
      <c r="O72" s="36"/>
      <c r="P72" s="208"/>
      <c r="Q72" s="90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 x14ac:dyDescent="0.3">
      <c r="A73" s="36"/>
      <c r="B73" s="36"/>
      <c r="C73" s="124" t="s">
        <v>3</v>
      </c>
      <c r="D73" s="41"/>
      <c r="E73" s="36" t="s">
        <v>20</v>
      </c>
      <c r="F73" s="42">
        <f>(D73-5)/(25-5)*100*0.1</f>
        <v>-2.5</v>
      </c>
      <c r="G73" s="36"/>
      <c r="H73" s="36"/>
      <c r="I73" s="122" t="s">
        <v>59</v>
      </c>
      <c r="J73" s="165"/>
      <c r="K73" s="166"/>
      <c r="L73" s="36" t="s">
        <v>20</v>
      </c>
      <c r="M73" s="115">
        <f>(J73-5.5)/(25-5.5)*100*0.1</f>
        <v>-2.8205128205128207</v>
      </c>
      <c r="N73" s="36"/>
      <c r="O73" s="36"/>
      <c r="P73" s="208"/>
      <c r="Q73" s="90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36"/>
      <c r="B74" s="36"/>
      <c r="C74" s="38"/>
      <c r="D74" s="167" t="s">
        <v>32</v>
      </c>
      <c r="E74" s="167"/>
      <c r="F74" s="167"/>
      <c r="G74" s="167"/>
      <c r="H74" s="43"/>
      <c r="I74" s="116"/>
      <c r="J74" s="167" t="s">
        <v>57</v>
      </c>
      <c r="K74" s="167"/>
      <c r="L74" s="167"/>
      <c r="M74" s="167"/>
      <c r="N74" s="167"/>
      <c r="O74" s="36"/>
      <c r="P74" s="208"/>
      <c r="Q74" s="90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thickBot="1" x14ac:dyDescent="0.3">
      <c r="A75" s="36"/>
      <c r="B75" s="36"/>
      <c r="C75" s="36"/>
      <c r="D75" s="178"/>
      <c r="E75" s="178"/>
      <c r="F75" s="178"/>
      <c r="G75" s="178"/>
      <c r="H75" s="178"/>
      <c r="I75" s="178"/>
      <c r="J75" s="36"/>
      <c r="K75" s="36"/>
      <c r="L75" s="36"/>
      <c r="M75" s="36"/>
      <c r="N75" s="36"/>
      <c r="O75" s="36"/>
      <c r="P75" s="208"/>
      <c r="Q75" s="90"/>
      <c r="R75" s="2"/>
      <c r="S75" s="2"/>
      <c r="T75" s="2"/>
      <c r="U75" s="2"/>
      <c r="V75" s="2"/>
      <c r="W75" s="2"/>
      <c r="X75" s="2"/>
      <c r="Y75" s="2"/>
      <c r="Z75" s="2"/>
    </row>
    <row r="76" spans="1:26" ht="19.5" thickBot="1" x14ac:dyDescent="0.35">
      <c r="A76" s="36"/>
      <c r="B76" s="36"/>
      <c r="C76" s="36"/>
      <c r="D76" s="179" t="s">
        <v>5</v>
      </c>
      <c r="E76" s="180"/>
      <c r="F76" s="103"/>
      <c r="G76" s="59"/>
      <c r="H76" s="36"/>
      <c r="I76" s="36"/>
      <c r="J76" s="36"/>
      <c r="K76" s="36"/>
      <c r="L76" s="36"/>
      <c r="M76" s="36"/>
      <c r="N76" s="36"/>
      <c r="O76" s="36"/>
      <c r="P76" s="208"/>
      <c r="Q76" s="90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6"/>
      <c r="B77" s="36"/>
      <c r="C77" s="36"/>
      <c r="D77" s="161" t="s">
        <v>6</v>
      </c>
      <c r="E77" s="161"/>
      <c r="F77" s="118">
        <f>IF(OR(F76=C69,F76=I69),0.05,IF(OR(F76=C71,F76=I71),10,IF(F76=C73,F73,IF(F76=I73,M73,0))))</f>
        <v>0</v>
      </c>
      <c r="G77" s="36"/>
      <c r="H77" s="36"/>
      <c r="I77" s="36"/>
      <c r="J77" s="36"/>
      <c r="K77" s="36"/>
      <c r="L77" s="36"/>
      <c r="M77" s="36"/>
      <c r="N77" s="36"/>
      <c r="O77" s="36"/>
      <c r="P77" s="208"/>
      <c r="Q77" s="90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208"/>
      <c r="Q78" s="90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208"/>
      <c r="Q79" s="90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208"/>
      <c r="Q80" s="90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08"/>
      <c r="Q81" s="90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175" t="s">
        <v>7</v>
      </c>
      <c r="D82" s="175"/>
      <c r="E82" s="175"/>
      <c r="F82" s="175"/>
      <c r="G82" s="175"/>
      <c r="H82" s="175"/>
      <c r="I82" s="175"/>
      <c r="J82" s="2"/>
      <c r="K82" s="2"/>
      <c r="L82" s="2"/>
      <c r="M82" s="2"/>
      <c r="N82" s="2"/>
      <c r="O82" s="2"/>
      <c r="P82" s="208"/>
      <c r="Q82" s="90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2"/>
      <c r="B83" s="2"/>
      <c r="C83" s="184" t="s">
        <v>28</v>
      </c>
      <c r="D83" s="184"/>
      <c r="E83" s="184"/>
      <c r="F83" s="184"/>
      <c r="G83" s="184"/>
      <c r="H83" s="184"/>
      <c r="I83" s="184"/>
      <c r="J83" s="2"/>
      <c r="K83" s="2"/>
      <c r="L83" s="2"/>
      <c r="M83" s="2"/>
      <c r="N83" s="2"/>
      <c r="O83" s="2"/>
      <c r="P83" s="208"/>
      <c r="Q83" s="90"/>
      <c r="R83" s="2"/>
      <c r="S83" s="2"/>
      <c r="T83" s="2"/>
      <c r="U83" s="2"/>
      <c r="V83" s="2"/>
      <c r="W83" s="2"/>
      <c r="X83" s="2"/>
      <c r="Y83" s="2"/>
      <c r="Z83" s="2"/>
    </row>
    <row r="84" spans="1:26" ht="9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08"/>
      <c r="Q84" s="90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15" t="s">
        <v>1</v>
      </c>
      <c r="D85" s="16">
        <v>0.03</v>
      </c>
      <c r="E85" s="11"/>
      <c r="F85" s="11"/>
      <c r="G85" s="11"/>
      <c r="H85" s="11"/>
      <c r="I85" s="11"/>
      <c r="J85" s="2"/>
      <c r="K85" s="2"/>
      <c r="L85" s="2"/>
      <c r="M85" s="2"/>
      <c r="N85" s="2"/>
      <c r="O85" s="2"/>
      <c r="P85" s="208"/>
      <c r="Q85" s="90"/>
      <c r="R85" s="2"/>
      <c r="S85" s="2"/>
      <c r="T85" s="2"/>
      <c r="U85" s="2"/>
      <c r="V85" s="2"/>
      <c r="W85" s="2"/>
      <c r="X85" s="2"/>
      <c r="Y85" s="2"/>
      <c r="Z85" s="2"/>
    </row>
    <row r="86" spans="1:26" ht="6" customHeight="1" x14ac:dyDescent="0.25">
      <c r="A86" s="2"/>
      <c r="B86" s="2"/>
      <c r="C86" s="15"/>
      <c r="D86" s="11"/>
      <c r="E86" s="11"/>
      <c r="F86" s="11"/>
      <c r="G86" s="11"/>
      <c r="H86" s="11"/>
      <c r="I86" s="11"/>
      <c r="J86" s="2"/>
      <c r="K86" s="2"/>
      <c r="L86" s="2"/>
      <c r="M86" s="2"/>
      <c r="N86" s="2"/>
      <c r="O86" s="2"/>
      <c r="P86" s="208"/>
      <c r="Q86" s="90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15" t="s">
        <v>2</v>
      </c>
      <c r="D87" s="11" t="s">
        <v>8</v>
      </c>
      <c r="E87" s="11"/>
      <c r="F87" s="11"/>
      <c r="G87" s="11"/>
      <c r="H87" s="11"/>
      <c r="I87" s="11"/>
      <c r="J87" s="2"/>
      <c r="K87" s="2"/>
      <c r="L87" s="2"/>
      <c r="M87" s="2"/>
      <c r="N87" s="2"/>
      <c r="O87" s="2"/>
      <c r="P87" s="208"/>
      <c r="Q87" s="90"/>
      <c r="R87" s="2"/>
      <c r="S87" s="2"/>
      <c r="T87" s="2"/>
      <c r="U87" s="2"/>
      <c r="V87" s="2"/>
      <c r="W87" s="2"/>
      <c r="X87" s="2"/>
      <c r="Y87" s="2"/>
      <c r="Z87" s="2"/>
    </row>
    <row r="88" spans="1:26" ht="8.25" customHeight="1" thickBot="1" x14ac:dyDescent="0.3">
      <c r="A88" s="2"/>
      <c r="B88" s="2"/>
      <c r="C88" s="11"/>
      <c r="D88" s="11"/>
      <c r="E88" s="11"/>
      <c r="F88" s="11"/>
      <c r="G88" s="11"/>
      <c r="H88" s="11"/>
      <c r="I88" s="11"/>
      <c r="J88" s="2"/>
      <c r="K88" s="2"/>
      <c r="L88" s="2"/>
      <c r="M88" s="2"/>
      <c r="N88" s="2"/>
      <c r="O88" s="2"/>
      <c r="P88" s="208"/>
      <c r="Q88" s="90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 x14ac:dyDescent="0.3">
      <c r="A89" s="2"/>
      <c r="B89" s="2"/>
      <c r="C89" s="15" t="s">
        <v>3</v>
      </c>
      <c r="D89" s="83"/>
      <c r="E89" s="11" t="s">
        <v>20</v>
      </c>
      <c r="F89" s="17">
        <f>(D89-3) / (10-3)*100*0.15</f>
        <v>-6.4285714285714279</v>
      </c>
      <c r="G89" s="11"/>
      <c r="H89" s="11"/>
      <c r="I89" s="11"/>
      <c r="J89" s="2"/>
      <c r="K89" s="2"/>
      <c r="L89" s="2"/>
      <c r="M89" s="2"/>
      <c r="N89" s="2"/>
      <c r="O89" s="2"/>
      <c r="P89" s="208"/>
      <c r="Q89" s="90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15"/>
      <c r="D90" s="82" t="s">
        <v>34</v>
      </c>
      <c r="E90" s="82"/>
      <c r="F90" s="82"/>
      <c r="G90" s="82"/>
      <c r="H90" s="82"/>
      <c r="I90" s="82"/>
      <c r="J90" s="2"/>
      <c r="K90" s="2"/>
      <c r="L90" s="2"/>
      <c r="M90" s="2"/>
      <c r="N90" s="2"/>
      <c r="O90" s="2"/>
      <c r="P90" s="208"/>
      <c r="Q90" s="90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 x14ac:dyDescent="0.3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08"/>
      <c r="Q91" s="90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thickBot="1" x14ac:dyDescent="0.35">
      <c r="A92" s="2"/>
      <c r="B92" s="2"/>
      <c r="C92" s="2"/>
      <c r="D92" s="181" t="s">
        <v>5</v>
      </c>
      <c r="E92" s="182"/>
      <c r="F92" s="104"/>
      <c r="G92" s="2"/>
      <c r="H92" s="2"/>
      <c r="I92" s="2"/>
      <c r="J92" s="2"/>
      <c r="K92" s="2"/>
      <c r="L92" s="2"/>
      <c r="M92" s="2"/>
      <c r="N92" s="2"/>
      <c r="O92" s="2"/>
      <c r="P92" s="208"/>
      <c r="Q92" s="90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176" t="s">
        <v>6</v>
      </c>
      <c r="E93" s="176"/>
      <c r="F93" s="106">
        <f>IF(F92=C85,0.075,IF(F92=C89,F89,IF(F92=C87,15,0)))</f>
        <v>0</v>
      </c>
      <c r="G93" s="2"/>
      <c r="H93" s="2"/>
      <c r="I93" s="2"/>
      <c r="J93" s="2"/>
      <c r="K93" s="2"/>
      <c r="L93" s="2"/>
      <c r="M93" s="2"/>
      <c r="N93" s="2"/>
      <c r="O93" s="2"/>
      <c r="P93" s="208"/>
      <c r="Q93" s="90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08"/>
      <c r="Q94" s="90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208"/>
      <c r="Q95" s="90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36"/>
      <c r="B96" s="36"/>
      <c r="C96" s="216" t="s">
        <v>54</v>
      </c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36"/>
      <c r="O96" s="36"/>
      <c r="P96" s="208"/>
      <c r="Q96" s="90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36"/>
      <c r="B97" s="36"/>
      <c r="C97" s="159" t="s">
        <v>28</v>
      </c>
      <c r="D97" s="159"/>
      <c r="E97" s="159"/>
      <c r="F97" s="159"/>
      <c r="G97" s="159"/>
      <c r="H97" s="159"/>
      <c r="I97" s="159"/>
      <c r="J97" s="36"/>
      <c r="K97" s="36"/>
      <c r="L97" s="36"/>
      <c r="M97" s="36"/>
      <c r="N97" s="36"/>
      <c r="O97" s="36"/>
      <c r="P97" s="208"/>
      <c r="Q97" s="90"/>
      <c r="R97" s="2"/>
      <c r="S97" s="2"/>
      <c r="T97" s="2"/>
      <c r="U97" s="2"/>
      <c r="V97" s="2"/>
      <c r="W97" s="2"/>
      <c r="X97" s="2"/>
      <c r="Y97" s="2"/>
      <c r="Z97" s="2"/>
    </row>
    <row r="98" spans="1:26" ht="9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208"/>
      <c r="Q98" s="90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36"/>
      <c r="B99" s="36"/>
      <c r="C99" s="38" t="s">
        <v>1</v>
      </c>
      <c r="D99" s="39">
        <v>7.0000000000000007E-2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208"/>
      <c r="Q99" s="90"/>
      <c r="R99" s="2"/>
      <c r="S99" s="2"/>
      <c r="T99" s="2"/>
      <c r="U99" s="2"/>
      <c r="V99" s="2"/>
      <c r="W99" s="2"/>
      <c r="X99" s="2"/>
      <c r="Y99" s="2"/>
      <c r="Z99" s="2"/>
    </row>
    <row r="100" spans="1:26" ht="10.5" customHeight="1" x14ac:dyDescent="0.25">
      <c r="A100" s="36"/>
      <c r="B100" s="36"/>
      <c r="C100" s="38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208"/>
      <c r="Q100" s="90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36"/>
      <c r="B101" s="36"/>
      <c r="C101" s="38" t="s">
        <v>2</v>
      </c>
      <c r="D101" s="40" t="s">
        <v>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208"/>
      <c r="Q101" s="90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thickBot="1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208"/>
      <c r="Q102" s="90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 x14ac:dyDescent="0.3">
      <c r="A103" s="36"/>
      <c r="B103" s="36"/>
      <c r="C103" s="38" t="s">
        <v>3</v>
      </c>
      <c r="D103" s="41"/>
      <c r="E103" s="36" t="s">
        <v>20</v>
      </c>
      <c r="F103" s="42">
        <f>D103/10*100*0.1</f>
        <v>0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208"/>
      <c r="Q103" s="90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36"/>
      <c r="B104" s="36"/>
      <c r="C104" s="38"/>
      <c r="D104" s="44" t="s">
        <v>22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208"/>
      <c r="Q104" s="90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thickBot="1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208"/>
      <c r="Q105" s="90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thickBot="1" x14ac:dyDescent="0.35">
      <c r="A106" s="36"/>
      <c r="B106" s="36"/>
      <c r="C106" s="36"/>
      <c r="D106" s="179" t="s">
        <v>5</v>
      </c>
      <c r="E106" s="180"/>
      <c r="F106" s="105"/>
      <c r="G106" s="60"/>
      <c r="H106" s="45"/>
      <c r="I106" s="36"/>
      <c r="J106" s="36"/>
      <c r="K106" s="36"/>
      <c r="L106" s="36"/>
      <c r="M106" s="36"/>
      <c r="N106" s="36"/>
      <c r="O106" s="36"/>
      <c r="P106" s="208"/>
      <c r="Q106" s="90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36"/>
      <c r="B107" s="36"/>
      <c r="C107" s="36"/>
      <c r="D107" s="161" t="s">
        <v>6</v>
      </c>
      <c r="E107" s="161"/>
      <c r="F107" s="107">
        <f>IF(F106=C99,7,IF(F106=C103,F103,IF(F106=C101,10,0)))</f>
        <v>0</v>
      </c>
      <c r="G107" s="46"/>
      <c r="H107" s="36"/>
      <c r="I107" s="36"/>
      <c r="J107" s="36"/>
      <c r="K107" s="36"/>
      <c r="L107" s="36"/>
      <c r="M107" s="36"/>
      <c r="N107" s="36"/>
      <c r="O107" s="36"/>
      <c r="P107" s="208"/>
      <c r="Q107" s="90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208"/>
      <c r="Q108" s="90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08"/>
      <c r="Q109" s="90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5">
      <c r="A110" s="2"/>
      <c r="B110" s="2"/>
      <c r="C110" s="185" t="s">
        <v>44</v>
      </c>
      <c r="D110" s="185"/>
      <c r="E110" s="185"/>
      <c r="F110" s="185"/>
      <c r="G110" s="185"/>
      <c r="H110" s="185"/>
      <c r="I110" s="185"/>
      <c r="J110" s="2"/>
      <c r="K110" s="2"/>
      <c r="L110" s="2"/>
      <c r="M110" s="2"/>
      <c r="N110" s="2"/>
      <c r="O110" s="2"/>
      <c r="P110" s="208"/>
      <c r="Q110" s="90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9" customHeight="1" x14ac:dyDescent="0.25">
      <c r="A111" s="2"/>
      <c r="B111" s="2"/>
      <c r="C111" s="22"/>
      <c r="D111" s="22"/>
      <c r="E111" s="22"/>
      <c r="F111" s="22"/>
      <c r="G111" s="22"/>
      <c r="H111" s="22"/>
      <c r="I111" s="22"/>
      <c r="J111" s="2"/>
      <c r="K111" s="2"/>
      <c r="L111" s="2"/>
      <c r="M111" s="2"/>
      <c r="N111" s="2"/>
      <c r="O111" s="2"/>
      <c r="P111" s="208"/>
      <c r="Q111" s="90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3"/>
      <c r="D112" s="24" t="s">
        <v>25</v>
      </c>
      <c r="E112" s="24"/>
      <c r="F112" s="24"/>
      <c r="G112" s="24"/>
      <c r="H112" s="24"/>
      <c r="I112" s="22"/>
      <c r="J112" s="2"/>
      <c r="K112" s="2"/>
      <c r="L112" s="2"/>
      <c r="M112" s="2"/>
      <c r="N112" s="2"/>
      <c r="O112" s="2"/>
      <c r="P112" s="208"/>
      <c r="Q112" s="90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9" customHeight="1" thickBot="1" x14ac:dyDescent="0.3">
      <c r="A113" s="2"/>
      <c r="B113" s="2"/>
      <c r="C113" s="24"/>
      <c r="D113" s="24"/>
      <c r="E113" s="24"/>
      <c r="F113" s="24"/>
      <c r="G113" s="24"/>
      <c r="H113" s="24"/>
      <c r="I113" s="22"/>
      <c r="J113" s="2"/>
      <c r="K113" s="2"/>
      <c r="L113" s="2"/>
      <c r="M113" s="2"/>
      <c r="N113" s="2"/>
      <c r="O113" s="2"/>
      <c r="P113" s="208"/>
      <c r="Q113" s="90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 x14ac:dyDescent="0.3">
      <c r="A114" s="2"/>
      <c r="B114" s="2"/>
      <c r="C114" s="24"/>
      <c r="D114" s="25"/>
      <c r="E114" s="24" t="s">
        <v>23</v>
      </c>
      <c r="F114" s="24"/>
      <c r="G114" s="24"/>
      <c r="H114" s="24"/>
      <c r="I114" s="22"/>
      <c r="J114" s="2"/>
      <c r="K114" s="2"/>
      <c r="L114" s="2"/>
      <c r="M114" s="2"/>
      <c r="N114" s="2"/>
      <c r="O114" s="2"/>
      <c r="P114" s="208"/>
      <c r="Q114" s="90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4"/>
      <c r="D115" s="26" t="s">
        <v>19</v>
      </c>
      <c r="E115" s="24"/>
      <c r="F115" s="24"/>
      <c r="G115" s="24"/>
      <c r="H115" s="24"/>
      <c r="I115" s="22"/>
      <c r="J115" s="2"/>
      <c r="K115" s="2"/>
      <c r="L115" s="2"/>
      <c r="M115" s="2"/>
      <c r="N115" s="2"/>
      <c r="O115" s="2"/>
      <c r="P115" s="208"/>
      <c r="Q115" s="90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9" customHeight="1" thickBot="1" x14ac:dyDescent="0.3">
      <c r="A116" s="2"/>
      <c r="B116" s="2"/>
      <c r="C116" s="24"/>
      <c r="D116" s="24"/>
      <c r="E116" s="24"/>
      <c r="F116" s="24"/>
      <c r="G116" s="24"/>
      <c r="H116" s="24"/>
      <c r="I116" s="22"/>
      <c r="J116" s="2"/>
      <c r="K116" s="2"/>
      <c r="L116" s="2"/>
      <c r="M116" s="2"/>
      <c r="N116" s="2"/>
      <c r="O116" s="2"/>
      <c r="P116" s="208"/>
      <c r="Q116" s="90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4"/>
      <c r="D117" s="27"/>
      <c r="E117" s="24" t="s">
        <v>23</v>
      </c>
      <c r="F117" s="24"/>
      <c r="G117" s="24"/>
      <c r="H117" s="24"/>
      <c r="I117" s="22"/>
      <c r="J117" s="2"/>
      <c r="K117" s="2"/>
      <c r="L117" s="2"/>
      <c r="M117" s="2"/>
      <c r="N117" s="2"/>
      <c r="O117" s="2"/>
      <c r="P117" s="208"/>
      <c r="Q117" s="90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4"/>
      <c r="D118" s="87" t="s">
        <v>18</v>
      </c>
      <c r="E118" s="24"/>
      <c r="F118" s="24"/>
      <c r="G118" s="24"/>
      <c r="H118" s="24"/>
      <c r="I118" s="22"/>
      <c r="J118" s="2"/>
      <c r="K118" s="2"/>
      <c r="L118" s="2"/>
      <c r="M118" s="2"/>
      <c r="N118" s="2"/>
      <c r="O118" s="2"/>
      <c r="P118" s="208"/>
      <c r="Q118" s="90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4"/>
      <c r="D119" s="24"/>
      <c r="E119" s="24"/>
      <c r="F119" s="24"/>
      <c r="G119" s="24"/>
      <c r="H119" s="24"/>
      <c r="I119" s="22"/>
      <c r="J119" s="2"/>
      <c r="K119" s="2"/>
      <c r="L119" s="2"/>
      <c r="M119" s="2"/>
      <c r="N119" s="2"/>
      <c r="O119" s="2"/>
      <c r="P119" s="208"/>
      <c r="Q119" s="90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4"/>
      <c r="D120" s="215" t="s">
        <v>29</v>
      </c>
      <c r="E120" s="215"/>
      <c r="F120" s="215"/>
      <c r="G120" s="215"/>
      <c r="H120" s="31" t="e">
        <f>D114*100/D117</f>
        <v>#DIV/0!</v>
      </c>
      <c r="I120" s="28" t="s">
        <v>20</v>
      </c>
      <c r="J120" s="2"/>
      <c r="K120" s="2"/>
      <c r="L120" s="2"/>
      <c r="M120" s="2"/>
      <c r="N120" s="2"/>
      <c r="O120" s="2"/>
      <c r="P120" s="208"/>
      <c r="Q120" s="90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9.75" customHeight="1" x14ac:dyDescent="0.25">
      <c r="A121" s="2"/>
      <c r="B121" s="2"/>
      <c r="C121" s="24"/>
      <c r="D121" s="29"/>
      <c r="E121" s="24"/>
      <c r="F121" s="24"/>
      <c r="G121" s="24"/>
      <c r="H121" s="30"/>
      <c r="I121" s="28"/>
      <c r="J121" s="2"/>
      <c r="K121" s="2"/>
      <c r="L121" s="2"/>
      <c r="M121" s="2"/>
      <c r="N121" s="2"/>
      <c r="O121" s="2"/>
      <c r="P121" s="208"/>
      <c r="Q121" s="90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7.5" customHeight="1" x14ac:dyDescent="0.25">
      <c r="A122" s="2"/>
      <c r="B122" s="2"/>
      <c r="C122" s="4"/>
      <c r="D122" s="18"/>
      <c r="E122" s="4"/>
      <c r="F122" s="4"/>
      <c r="G122" s="4"/>
      <c r="H122" s="19"/>
      <c r="I122" s="3"/>
      <c r="J122" s="2"/>
      <c r="K122" s="2"/>
      <c r="L122" s="2"/>
      <c r="M122" s="2"/>
      <c r="N122" s="2"/>
      <c r="O122" s="2"/>
      <c r="P122" s="208"/>
      <c r="Q122" s="90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5">
      <c r="A123" s="2"/>
      <c r="B123" s="2"/>
      <c r="C123" s="20" t="s">
        <v>24</v>
      </c>
      <c r="D123" s="4"/>
      <c r="E123" s="4"/>
      <c r="F123" s="4"/>
      <c r="G123" s="4"/>
      <c r="H123" s="4"/>
      <c r="I123" s="2"/>
      <c r="J123" s="2"/>
      <c r="K123" s="2"/>
      <c r="L123" s="2"/>
      <c r="M123" s="2"/>
      <c r="N123" s="2"/>
      <c r="O123" s="2"/>
      <c r="P123" s="208"/>
      <c r="Q123" s="90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3" t="s">
        <v>1</v>
      </c>
      <c r="D124" s="10" t="s">
        <v>16</v>
      </c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08"/>
      <c r="Q124" s="90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6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08"/>
      <c r="Q125" s="90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3" t="s">
        <v>2</v>
      </c>
      <c r="D126" s="11" t="s">
        <v>27</v>
      </c>
      <c r="E126" s="2"/>
      <c r="G126" s="6" t="e">
        <f>H120/20*100*0.05</f>
        <v>#DIV/0!</v>
      </c>
      <c r="H126" s="2"/>
      <c r="I126" s="2"/>
      <c r="J126" s="2"/>
      <c r="K126" s="2"/>
      <c r="L126" s="2"/>
      <c r="M126" s="2"/>
      <c r="N126" s="2"/>
      <c r="O126" s="2"/>
      <c r="P126" s="208"/>
      <c r="Q126" s="90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08"/>
      <c r="Q127" s="90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thickBot="1" x14ac:dyDescent="0.35">
      <c r="A128" s="2"/>
      <c r="B128" s="2"/>
      <c r="C128" s="2"/>
      <c r="D128" s="183" t="s">
        <v>5</v>
      </c>
      <c r="E128" s="182"/>
      <c r="F128" s="104"/>
      <c r="G128" s="11"/>
      <c r="H128" s="2"/>
      <c r="I128" s="2"/>
      <c r="J128" s="2"/>
      <c r="K128" s="2"/>
      <c r="L128" s="2"/>
      <c r="M128" s="2"/>
      <c r="N128" s="2"/>
      <c r="O128" s="2"/>
      <c r="P128" s="208"/>
      <c r="Q128" s="90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176" t="s">
        <v>6</v>
      </c>
      <c r="E129" s="176"/>
      <c r="F129" s="106">
        <f>IF(F128=C124,5,IF(F128=C126,G126,0))</f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08"/>
      <c r="Q129" s="90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08"/>
      <c r="Q130" s="90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9.75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208"/>
      <c r="Q131" s="90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36"/>
      <c r="B132" s="36"/>
      <c r="C132" s="216" t="s">
        <v>45</v>
      </c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36"/>
      <c r="P132" s="208"/>
      <c r="Q132" s="90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36"/>
      <c r="B133" s="36"/>
      <c r="C133" s="51"/>
      <c r="D133" s="51"/>
      <c r="E133" s="51"/>
      <c r="F133" s="51"/>
      <c r="G133" s="51"/>
      <c r="H133" s="51"/>
      <c r="I133" s="51"/>
      <c r="J133" s="36"/>
      <c r="K133" s="36"/>
      <c r="L133" s="36"/>
      <c r="M133" s="36"/>
      <c r="N133" s="36"/>
      <c r="O133" s="36"/>
      <c r="P133" s="208"/>
      <c r="Q133" s="90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36"/>
      <c r="B134" s="36"/>
      <c r="C134" s="51"/>
      <c r="D134" s="162" t="s">
        <v>26</v>
      </c>
      <c r="E134" s="162"/>
      <c r="F134" s="162"/>
      <c r="G134" s="162"/>
      <c r="H134" s="162"/>
      <c r="I134" s="52"/>
      <c r="J134" s="36"/>
      <c r="K134" s="36"/>
      <c r="L134" s="36"/>
      <c r="M134" s="36"/>
      <c r="N134" s="36"/>
      <c r="O134" s="36"/>
      <c r="P134" s="208"/>
      <c r="Q134" s="90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thickBot="1" x14ac:dyDescent="0.3">
      <c r="A135" s="36"/>
      <c r="B135" s="36"/>
      <c r="C135" s="51"/>
      <c r="D135" s="51"/>
      <c r="E135" s="51"/>
      <c r="F135" s="51"/>
      <c r="G135" s="51"/>
      <c r="H135" s="51"/>
      <c r="I135" s="51"/>
      <c r="J135" s="36"/>
      <c r="K135" s="36"/>
      <c r="L135" s="36"/>
      <c r="M135" s="36"/>
      <c r="N135" s="36"/>
      <c r="O135" s="36"/>
      <c r="P135" s="208"/>
      <c r="Q135" s="90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thickBot="1" x14ac:dyDescent="0.3">
      <c r="A136" s="36"/>
      <c r="B136" s="36"/>
      <c r="C136" s="51"/>
      <c r="D136" s="53"/>
      <c r="E136" s="51" t="s">
        <v>23</v>
      </c>
      <c r="F136" s="51"/>
      <c r="G136" s="51"/>
      <c r="H136" s="51"/>
      <c r="I136" s="51"/>
      <c r="J136" s="36"/>
      <c r="K136" s="36"/>
      <c r="L136" s="36"/>
      <c r="M136" s="36"/>
      <c r="N136" s="36"/>
      <c r="O136" s="36"/>
      <c r="P136" s="208"/>
      <c r="Q136" s="90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thickBot="1" x14ac:dyDescent="0.3">
      <c r="A137" s="36"/>
      <c r="B137" s="36"/>
      <c r="C137" s="51"/>
      <c r="D137" s="54" t="s">
        <v>19</v>
      </c>
      <c r="E137" s="51"/>
      <c r="F137" s="51"/>
      <c r="G137" s="51"/>
      <c r="H137" s="51"/>
      <c r="I137" s="51"/>
      <c r="J137" s="36"/>
      <c r="K137" s="36"/>
      <c r="L137" s="36"/>
      <c r="M137" s="36"/>
      <c r="N137" s="36"/>
      <c r="O137" s="36"/>
      <c r="P137" s="208"/>
      <c r="Q137" s="90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thickBot="1" x14ac:dyDescent="0.3">
      <c r="A138" s="36"/>
      <c r="B138" s="36"/>
      <c r="C138" s="51"/>
      <c r="D138" s="53"/>
      <c r="E138" s="51" t="s">
        <v>23</v>
      </c>
      <c r="F138" s="51"/>
      <c r="G138" s="51"/>
      <c r="H138" s="51"/>
      <c r="I138" s="51"/>
      <c r="J138" s="36"/>
      <c r="K138" s="36"/>
      <c r="L138" s="36"/>
      <c r="M138" s="36"/>
      <c r="N138" s="36"/>
      <c r="O138" s="36"/>
      <c r="P138" s="208"/>
      <c r="Q138" s="90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8.5" customHeight="1" x14ac:dyDescent="0.25">
      <c r="A139" s="36"/>
      <c r="B139" s="36"/>
      <c r="C139" s="51"/>
      <c r="D139" s="54" t="s">
        <v>18</v>
      </c>
      <c r="E139" s="51"/>
      <c r="F139" s="51"/>
      <c r="G139" s="51"/>
      <c r="H139" s="51"/>
      <c r="I139" s="51"/>
      <c r="J139" s="36"/>
      <c r="K139" s="36"/>
      <c r="L139" s="36"/>
      <c r="M139" s="36"/>
      <c r="N139" s="36"/>
      <c r="O139" s="36"/>
      <c r="P139" s="208"/>
      <c r="Q139" s="90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 x14ac:dyDescent="0.25">
      <c r="A140" s="36"/>
      <c r="B140" s="36"/>
      <c r="C140" s="51"/>
      <c r="D140" s="212" t="s">
        <v>30</v>
      </c>
      <c r="E140" s="212"/>
      <c r="F140" s="212"/>
      <c r="G140" s="212"/>
      <c r="H140" s="55" t="e">
        <f>D136*100/D138</f>
        <v>#DIV/0!</v>
      </c>
      <c r="I140" s="56" t="s">
        <v>20</v>
      </c>
      <c r="J140" s="36"/>
      <c r="K140" s="36"/>
      <c r="L140" s="36"/>
      <c r="M140" s="36"/>
      <c r="N140" s="36"/>
      <c r="O140" s="36"/>
      <c r="P140" s="208"/>
      <c r="Q140" s="90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25">
      <c r="A141" s="36"/>
      <c r="B141" s="36"/>
      <c r="C141" s="51"/>
      <c r="D141" s="57"/>
      <c r="E141" s="58"/>
      <c r="F141" s="58"/>
      <c r="G141" s="58"/>
      <c r="H141" s="58"/>
      <c r="I141" s="58"/>
      <c r="J141" s="36"/>
      <c r="K141" s="36"/>
      <c r="L141" s="36"/>
      <c r="M141" s="36"/>
      <c r="N141" s="36"/>
      <c r="O141" s="36"/>
      <c r="P141" s="208"/>
      <c r="Q141" s="90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25">
      <c r="A142" s="36"/>
      <c r="B142" s="42"/>
      <c r="C142" s="47" t="s">
        <v>24</v>
      </c>
      <c r="D142" s="48"/>
      <c r="E142" s="49"/>
      <c r="F142" s="49"/>
      <c r="G142" s="49"/>
      <c r="H142" s="49"/>
      <c r="I142" s="49"/>
      <c r="J142" s="36"/>
      <c r="K142" s="36"/>
      <c r="L142" s="36"/>
      <c r="M142" s="36"/>
      <c r="N142" s="36"/>
      <c r="O142" s="36"/>
      <c r="P142" s="208"/>
      <c r="Q142" s="90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36"/>
      <c r="B143" s="36"/>
      <c r="C143" s="38" t="s">
        <v>1</v>
      </c>
      <c r="D143" s="36" t="s">
        <v>17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208"/>
      <c r="Q143" s="90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9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208"/>
      <c r="Q144" s="90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36"/>
      <c r="B145" s="36"/>
      <c r="C145" s="38" t="s">
        <v>2</v>
      </c>
      <c r="D145" s="50" t="s">
        <v>27</v>
      </c>
      <c r="E145" s="36"/>
      <c r="F145" s="36"/>
      <c r="G145" s="61" t="e">
        <f>H140/20*100*0.05</f>
        <v>#DIV/0!</v>
      </c>
      <c r="H145" s="36"/>
      <c r="I145" s="36"/>
      <c r="J145" s="36"/>
      <c r="K145" s="36"/>
      <c r="L145" s="36"/>
      <c r="M145" s="36"/>
      <c r="N145" s="36"/>
      <c r="O145" s="36"/>
      <c r="P145" s="208"/>
      <c r="Q145" s="90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 x14ac:dyDescent="0.3">
      <c r="A146" s="36"/>
      <c r="B146" s="36"/>
      <c r="C146" s="36"/>
      <c r="D146" s="159"/>
      <c r="E146" s="159"/>
      <c r="F146" s="159"/>
      <c r="G146" s="36"/>
      <c r="H146" s="36"/>
      <c r="I146" s="36"/>
      <c r="J146" s="36"/>
      <c r="K146" s="36"/>
      <c r="L146" s="36"/>
      <c r="M146" s="36"/>
      <c r="N146" s="36"/>
      <c r="O146" s="36"/>
      <c r="P146" s="208"/>
      <c r="Q146" s="90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thickBot="1" x14ac:dyDescent="0.35">
      <c r="A147" s="36"/>
      <c r="B147" s="36"/>
      <c r="C147" s="36"/>
      <c r="D147" s="213" t="s">
        <v>5</v>
      </c>
      <c r="E147" s="180"/>
      <c r="F147" s="103"/>
      <c r="G147" s="59"/>
      <c r="H147" s="84"/>
      <c r="I147" s="84"/>
      <c r="J147" s="84"/>
      <c r="K147" s="84"/>
      <c r="L147" s="84"/>
      <c r="M147" s="84"/>
      <c r="N147" s="36"/>
      <c r="O147" s="36"/>
      <c r="P147" s="208"/>
      <c r="Q147" s="90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5">
      <c r="A148" s="36"/>
      <c r="B148" s="36"/>
      <c r="C148" s="36"/>
      <c r="D148" s="161" t="s">
        <v>6</v>
      </c>
      <c r="E148" s="161"/>
      <c r="F148" s="108">
        <f>IF(F147=C143,5,IF(F147=C145,G145,0))</f>
        <v>0</v>
      </c>
      <c r="G148" s="214" t="s">
        <v>35</v>
      </c>
      <c r="H148" s="214"/>
      <c r="I148" s="214"/>
      <c r="J148" s="110">
        <f>F77+F93+F129+F148+F107</f>
        <v>0</v>
      </c>
      <c r="K148" s="202" t="s">
        <v>36</v>
      </c>
      <c r="L148" s="202"/>
      <c r="M148" s="84"/>
      <c r="N148" s="36"/>
      <c r="O148" s="36"/>
      <c r="P148" s="208"/>
      <c r="Q148" s="90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9.25" customHeight="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208"/>
      <c r="Q149" s="90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09" t="s">
        <v>63</v>
      </c>
      <c r="Q150" s="9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7.5" customHeight="1" x14ac:dyDescent="0.25">
      <c r="A151" s="2"/>
      <c r="B151" s="2"/>
      <c r="C151" s="65" t="s">
        <v>31</v>
      </c>
      <c r="D151" s="66"/>
      <c r="E151" s="66"/>
      <c r="F151" s="66"/>
      <c r="G151" s="66"/>
      <c r="H151" s="66"/>
      <c r="I151" s="66"/>
      <c r="J151" s="66"/>
      <c r="K151" s="2"/>
      <c r="L151" s="2"/>
      <c r="M151" s="2"/>
      <c r="N151" s="2"/>
      <c r="O151" s="2"/>
      <c r="P151" s="209"/>
      <c r="Q151" s="9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175" t="s">
        <v>9</v>
      </c>
      <c r="D152" s="175"/>
      <c r="E152" s="175"/>
      <c r="F152" s="175"/>
      <c r="G152" s="175"/>
      <c r="H152" s="175"/>
      <c r="I152" s="175"/>
      <c r="J152" s="2"/>
      <c r="K152" s="2"/>
      <c r="L152" s="2"/>
      <c r="M152" s="2"/>
      <c r="N152" s="2"/>
      <c r="O152" s="2"/>
      <c r="P152" s="209"/>
      <c r="Q152" s="9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158" t="s">
        <v>28</v>
      </c>
      <c r="D153" s="158"/>
      <c r="E153" s="158"/>
      <c r="F153" s="158"/>
      <c r="G153" s="158"/>
      <c r="H153" s="158"/>
      <c r="I153" s="158"/>
      <c r="J153" s="2"/>
      <c r="K153" s="2"/>
      <c r="L153" s="2"/>
      <c r="M153" s="2"/>
      <c r="N153" s="2"/>
      <c r="O153" s="2"/>
      <c r="P153" s="209"/>
      <c r="Q153" s="92"/>
      <c r="R153" s="2"/>
      <c r="S153" s="89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09"/>
      <c r="Q154" s="9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3" t="s">
        <v>1</v>
      </c>
      <c r="D155" s="4" t="s">
        <v>67</v>
      </c>
      <c r="E155" s="4"/>
      <c r="F155" s="4"/>
      <c r="G155" s="4"/>
      <c r="H155" s="4"/>
      <c r="I155" s="4"/>
      <c r="J155" s="4"/>
      <c r="K155" s="4"/>
      <c r="L155" s="4"/>
      <c r="M155" s="2"/>
      <c r="N155" s="2"/>
      <c r="O155" s="2"/>
      <c r="P155" s="209"/>
      <c r="Q155" s="9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3"/>
      <c r="D156" s="217" t="s">
        <v>43</v>
      </c>
      <c r="E156" s="217"/>
      <c r="F156" s="217"/>
      <c r="G156" s="217"/>
      <c r="H156" s="217"/>
      <c r="I156" s="217"/>
      <c r="J156" s="2"/>
      <c r="K156" s="2"/>
      <c r="L156" s="2"/>
      <c r="M156" s="2"/>
      <c r="N156" s="2"/>
      <c r="O156" s="2"/>
      <c r="P156" s="209"/>
      <c r="Q156" s="9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9.75" customHeight="1" thickBot="1" x14ac:dyDescent="0.3">
      <c r="A157" s="2"/>
      <c r="B157" s="2"/>
      <c r="C157" s="3" t="s">
        <v>2</v>
      </c>
      <c r="D157" s="4" t="s">
        <v>68</v>
      </c>
      <c r="E157" s="4"/>
      <c r="F157" s="4"/>
      <c r="G157" s="4"/>
      <c r="H157" s="4"/>
      <c r="I157" s="4"/>
      <c r="J157" s="4"/>
      <c r="K157" s="4"/>
      <c r="L157" s="4"/>
      <c r="M157" s="2"/>
      <c r="N157" s="2"/>
      <c r="O157" s="2"/>
      <c r="P157" s="209"/>
      <c r="Q157" s="9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 x14ac:dyDescent="0.3">
      <c r="A158" s="2"/>
      <c r="B158" s="2"/>
      <c r="C158" s="2"/>
      <c r="D158" s="12"/>
      <c r="E158" s="4"/>
      <c r="F158" s="12"/>
      <c r="G158" s="4"/>
      <c r="H158" s="7" t="e">
        <f>(D158/F158)*100*0.05</f>
        <v>#DIV/0!</v>
      </c>
      <c r="I158" s="4"/>
      <c r="J158" s="2"/>
      <c r="K158" s="2"/>
      <c r="L158" s="2"/>
      <c r="M158" s="2"/>
      <c r="N158" s="2"/>
      <c r="O158" s="2"/>
      <c r="P158" s="209"/>
      <c r="Q158" s="9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3.5" customHeight="1" x14ac:dyDescent="0.25">
      <c r="A159" s="2"/>
      <c r="B159" s="2"/>
      <c r="C159" s="2"/>
      <c r="D159" s="190" t="s">
        <v>10</v>
      </c>
      <c r="E159" s="190"/>
      <c r="F159" s="190" t="s">
        <v>46</v>
      </c>
      <c r="G159" s="190"/>
      <c r="H159" s="2"/>
      <c r="I159" s="2"/>
      <c r="J159" s="2"/>
      <c r="K159" s="2"/>
      <c r="L159" s="2"/>
      <c r="M159" s="2"/>
      <c r="N159" s="2"/>
      <c r="O159" s="2"/>
      <c r="P159" s="209"/>
      <c r="Q159" s="9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thickBot="1" x14ac:dyDescent="0.3">
      <c r="A160" s="2"/>
      <c r="B160" s="2"/>
      <c r="C160" s="2"/>
      <c r="D160" s="126"/>
      <c r="E160" s="126"/>
      <c r="F160" s="126"/>
      <c r="G160" s="126"/>
      <c r="H160" s="2"/>
      <c r="I160" s="2"/>
      <c r="J160" s="2"/>
      <c r="K160" s="2"/>
      <c r="L160" s="2"/>
      <c r="M160" s="2"/>
      <c r="N160" s="2"/>
      <c r="O160" s="2"/>
      <c r="P160" s="209"/>
      <c r="Q160" s="9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 x14ac:dyDescent="0.3">
      <c r="A161" s="2"/>
      <c r="B161" s="2"/>
      <c r="C161" s="2"/>
      <c r="D161" s="2"/>
      <c r="E161" s="69" t="s">
        <v>5</v>
      </c>
      <c r="F161" s="102"/>
      <c r="G161" s="2"/>
      <c r="H161" s="2"/>
      <c r="I161" s="2"/>
      <c r="J161" s="2"/>
      <c r="K161" s="2"/>
      <c r="L161" s="2"/>
      <c r="M161" s="2"/>
      <c r="N161" s="2"/>
      <c r="O161" s="2"/>
      <c r="P161" s="209"/>
      <c r="Q161" s="9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189" t="s">
        <v>6</v>
      </c>
      <c r="E162" s="189"/>
      <c r="F162" s="106">
        <f>IF(F161=C155,5,IF(F161=C157,H158,0))</f>
        <v>0</v>
      </c>
      <c r="G162" s="2"/>
      <c r="H162" s="2"/>
      <c r="I162" s="2"/>
      <c r="J162" s="2"/>
      <c r="K162" s="2"/>
      <c r="L162" s="2"/>
      <c r="M162" s="2"/>
      <c r="N162" s="2"/>
      <c r="O162" s="2"/>
      <c r="P162" s="209"/>
      <c r="Q162" s="9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09"/>
      <c r="Q163" s="9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09"/>
      <c r="Q164" s="9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67"/>
      <c r="B165" s="67"/>
      <c r="C165" s="117" t="s">
        <v>69</v>
      </c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209"/>
      <c r="Q165" s="9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67"/>
      <c r="B166" s="67"/>
      <c r="C166" s="192" t="s">
        <v>24</v>
      </c>
      <c r="D166" s="192"/>
      <c r="E166" s="192"/>
      <c r="F166" s="192"/>
      <c r="G166" s="192"/>
      <c r="H166" s="192"/>
      <c r="I166" s="192"/>
      <c r="J166" s="67"/>
      <c r="K166" s="67"/>
      <c r="L166" s="67"/>
      <c r="M166" s="67"/>
      <c r="N166" s="67"/>
      <c r="O166" s="67"/>
      <c r="P166" s="209"/>
      <c r="Q166" s="9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0.5" customHeight="1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09"/>
      <c r="Q167" s="9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67"/>
      <c r="B168" s="67"/>
      <c r="C168" s="68" t="s">
        <v>1</v>
      </c>
      <c r="D168" s="67" t="s">
        <v>65</v>
      </c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09"/>
      <c r="Q168" s="9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.5" customHeight="1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09"/>
      <c r="Q169" s="9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67"/>
      <c r="B170" s="67"/>
      <c r="C170" s="68" t="s">
        <v>2</v>
      </c>
      <c r="D170" s="67" t="s">
        <v>66</v>
      </c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09"/>
      <c r="Q170" s="9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 x14ac:dyDescent="0.3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09"/>
      <c r="Q171" s="9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 x14ac:dyDescent="0.3">
      <c r="A172" s="67"/>
      <c r="B172" s="67"/>
      <c r="C172" s="67"/>
      <c r="D172" s="67"/>
      <c r="E172" s="76" t="s">
        <v>5</v>
      </c>
      <c r="F172" s="101"/>
      <c r="G172" s="67"/>
      <c r="H172" s="67"/>
      <c r="I172" s="67"/>
      <c r="J172" s="67"/>
      <c r="K172" s="67"/>
      <c r="L172" s="67"/>
      <c r="M172" s="67"/>
      <c r="N172" s="67"/>
      <c r="O172" s="67"/>
      <c r="P172" s="209"/>
      <c r="Q172" s="9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67"/>
      <c r="B173" s="67"/>
      <c r="C173" s="67"/>
      <c r="D173" s="193" t="s">
        <v>6</v>
      </c>
      <c r="E173" s="193"/>
      <c r="F173" s="77">
        <f>IF(F172=C168,5,IF(F172=C170,0,0))</f>
        <v>0</v>
      </c>
      <c r="G173" s="67"/>
      <c r="H173" s="67"/>
      <c r="I173" s="67"/>
      <c r="J173" s="67"/>
      <c r="K173" s="67"/>
      <c r="L173" s="67"/>
      <c r="M173" s="67"/>
      <c r="N173" s="67"/>
      <c r="O173" s="67"/>
      <c r="P173" s="209"/>
      <c r="Q173" s="9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67"/>
      <c r="B174" s="67"/>
      <c r="C174" s="67"/>
      <c r="D174" s="127"/>
      <c r="E174" s="127"/>
      <c r="F174" s="77"/>
      <c r="G174" s="67"/>
      <c r="H174" s="67"/>
      <c r="I174" s="67"/>
      <c r="J174" s="67"/>
      <c r="K174" s="67"/>
      <c r="L174" s="67"/>
      <c r="M174" s="67"/>
      <c r="N174" s="67"/>
      <c r="O174" s="67"/>
      <c r="P174" s="209"/>
      <c r="Q174" s="9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09"/>
      <c r="Q175" s="9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67"/>
      <c r="B176" s="67"/>
      <c r="C176" s="117" t="s">
        <v>70</v>
      </c>
      <c r="D176" s="117"/>
      <c r="E176" s="117"/>
      <c r="F176" s="117"/>
      <c r="G176" s="117"/>
      <c r="H176" s="117"/>
      <c r="I176" s="117"/>
      <c r="J176" s="117"/>
      <c r="K176" s="67"/>
      <c r="L176" s="67"/>
      <c r="M176" s="67"/>
      <c r="N176" s="67"/>
      <c r="O176" s="67"/>
      <c r="P176" s="209"/>
      <c r="Q176" s="9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67"/>
      <c r="B177" s="67"/>
      <c r="C177" s="192" t="s">
        <v>24</v>
      </c>
      <c r="D177" s="192"/>
      <c r="E177" s="192"/>
      <c r="F177" s="192"/>
      <c r="G177" s="192"/>
      <c r="H177" s="192"/>
      <c r="I177" s="192"/>
      <c r="J177" s="67"/>
      <c r="K177" s="67"/>
      <c r="L177" s="67"/>
      <c r="M177" s="67"/>
      <c r="N177" s="67"/>
      <c r="O177" s="67"/>
      <c r="P177" s="209"/>
      <c r="Q177" s="9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09"/>
      <c r="Q178" s="9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67"/>
      <c r="B179" s="67"/>
      <c r="C179" s="68" t="s">
        <v>1</v>
      </c>
      <c r="D179" s="67" t="s">
        <v>65</v>
      </c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209"/>
      <c r="Q179" s="9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5.25" customHeight="1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209"/>
      <c r="Q180" s="9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67"/>
      <c r="B181" s="67"/>
      <c r="C181" s="68" t="s">
        <v>2</v>
      </c>
      <c r="D181" s="67" t="s">
        <v>66</v>
      </c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209"/>
      <c r="Q181" s="9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 x14ac:dyDescent="0.3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209"/>
      <c r="Q182" s="9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 x14ac:dyDescent="0.3">
      <c r="A183" s="67"/>
      <c r="B183" s="67"/>
      <c r="C183" s="67"/>
      <c r="D183" s="67"/>
      <c r="E183" s="76" t="s">
        <v>5</v>
      </c>
      <c r="F183" s="101"/>
      <c r="G183" s="67"/>
      <c r="H183" s="67"/>
      <c r="I183" s="67"/>
      <c r="J183" s="67"/>
      <c r="K183" s="67"/>
      <c r="L183" s="67"/>
      <c r="M183" s="67"/>
      <c r="N183" s="67"/>
      <c r="O183" s="67"/>
      <c r="P183" s="209"/>
      <c r="Q183" s="9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67"/>
      <c r="B184" s="67"/>
      <c r="C184" s="67"/>
      <c r="D184" s="193" t="s">
        <v>6</v>
      </c>
      <c r="E184" s="193"/>
      <c r="F184" s="77">
        <f>IF(F183=C179,2,IF(F183=C181,0,0))</f>
        <v>0</v>
      </c>
      <c r="G184" s="67"/>
      <c r="H184" s="67"/>
      <c r="I184" s="67"/>
      <c r="J184" s="67"/>
      <c r="K184" s="67"/>
      <c r="L184" s="67"/>
      <c r="M184" s="67"/>
      <c r="N184" s="67"/>
      <c r="O184" s="67"/>
      <c r="P184" s="209"/>
      <c r="Q184" s="9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209"/>
      <c r="Q185" s="9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209"/>
      <c r="Q186" s="9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1"/>
      <c r="K187" s="2"/>
      <c r="L187" s="2"/>
      <c r="M187" s="2"/>
      <c r="N187" s="2"/>
      <c r="O187" s="2"/>
      <c r="P187" s="209"/>
      <c r="Q187" s="9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7.25" customHeight="1" x14ac:dyDescent="0.25">
      <c r="A188" s="2"/>
      <c r="B188" s="2"/>
      <c r="C188" s="206" t="s">
        <v>71</v>
      </c>
      <c r="D188" s="206"/>
      <c r="E188" s="206"/>
      <c r="F188" s="206"/>
      <c r="G188" s="206"/>
      <c r="H188" s="206"/>
      <c r="I188" s="206"/>
      <c r="J188" s="21"/>
      <c r="K188" s="2"/>
      <c r="L188" s="2"/>
      <c r="M188" s="2"/>
      <c r="N188" s="2"/>
      <c r="O188" s="2"/>
      <c r="P188" s="209"/>
      <c r="Q188" s="9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158" t="s">
        <v>24</v>
      </c>
      <c r="D189" s="158"/>
      <c r="E189" s="158"/>
      <c r="F189" s="158"/>
      <c r="G189" s="158"/>
      <c r="H189" s="158"/>
      <c r="I189" s="158"/>
      <c r="J189" s="21"/>
      <c r="K189" s="2"/>
      <c r="L189" s="2"/>
      <c r="M189" s="2"/>
      <c r="N189" s="2"/>
      <c r="O189" s="2"/>
      <c r="P189" s="209"/>
      <c r="Q189" s="9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5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1"/>
      <c r="K190" s="2"/>
      <c r="L190" s="2"/>
      <c r="M190" s="2"/>
      <c r="N190" s="2"/>
      <c r="O190" s="2"/>
      <c r="P190" s="209"/>
      <c r="Q190" s="9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3" t="s">
        <v>1</v>
      </c>
      <c r="D191" s="2" t="s">
        <v>65</v>
      </c>
      <c r="E191" s="2"/>
      <c r="F191" s="2"/>
      <c r="G191" s="2"/>
      <c r="H191" s="2"/>
      <c r="I191" s="2"/>
      <c r="J191" s="21"/>
      <c r="K191" s="2"/>
      <c r="L191" s="2"/>
      <c r="M191" s="2"/>
      <c r="N191" s="2"/>
      <c r="O191" s="2"/>
      <c r="P191" s="209"/>
      <c r="Q191" s="9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6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1"/>
      <c r="K192" s="2"/>
      <c r="L192" s="2"/>
      <c r="M192" s="2"/>
      <c r="N192" s="2"/>
      <c r="O192" s="2"/>
      <c r="P192" s="209"/>
      <c r="Q192" s="9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3" t="s">
        <v>2</v>
      </c>
      <c r="D193" s="2" t="s">
        <v>66</v>
      </c>
      <c r="E193" s="2"/>
      <c r="F193" s="2"/>
      <c r="G193" s="2"/>
      <c r="H193" s="2"/>
      <c r="I193" s="2"/>
      <c r="J193" s="21"/>
      <c r="K193" s="2"/>
      <c r="L193" s="2"/>
      <c r="M193" s="2"/>
      <c r="N193" s="2"/>
      <c r="O193" s="2"/>
      <c r="P193" s="209"/>
      <c r="Q193" s="9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thickBo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1"/>
      <c r="K194" s="2"/>
      <c r="L194" s="2"/>
      <c r="M194" s="2"/>
      <c r="N194" s="2"/>
      <c r="O194" s="2"/>
      <c r="P194" s="209"/>
      <c r="Q194" s="9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 x14ac:dyDescent="0.3">
      <c r="A195" s="2"/>
      <c r="B195" s="2"/>
      <c r="C195" s="2"/>
      <c r="D195" s="2"/>
      <c r="E195" s="78" t="s">
        <v>5</v>
      </c>
      <c r="F195" s="100"/>
      <c r="G195" s="2"/>
      <c r="H195" s="2"/>
      <c r="I195" s="2"/>
      <c r="J195" s="21"/>
      <c r="K195" s="2"/>
      <c r="L195" s="2"/>
      <c r="M195" s="2"/>
      <c r="N195" s="2"/>
      <c r="O195" s="2"/>
      <c r="P195" s="209"/>
      <c r="Q195" s="9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x14ac:dyDescent="0.25">
      <c r="A196" s="2"/>
      <c r="B196" s="2"/>
      <c r="C196" s="2"/>
      <c r="D196" s="189" t="s">
        <v>6</v>
      </c>
      <c r="E196" s="189"/>
      <c r="F196" s="11">
        <f>IF(F195=C191,3,IF(F195=C193,0,0))</f>
        <v>0</v>
      </c>
      <c r="G196" s="191" t="s">
        <v>35</v>
      </c>
      <c r="H196" s="191"/>
      <c r="I196" s="191"/>
      <c r="J196" s="111">
        <f>F162+F173+F196+F184</f>
        <v>0</v>
      </c>
      <c r="K196" s="210" t="s">
        <v>37</v>
      </c>
      <c r="L196" s="210"/>
      <c r="M196" s="2"/>
      <c r="N196" s="2"/>
      <c r="O196" s="2"/>
      <c r="P196" s="209"/>
      <c r="Q196" s="9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85"/>
      <c r="J197" s="21"/>
      <c r="K197" s="2"/>
      <c r="L197" s="2"/>
      <c r="M197" s="2"/>
      <c r="N197" s="2"/>
      <c r="O197" s="2"/>
      <c r="P197" s="209"/>
      <c r="Q197" s="9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1"/>
      <c r="K198" s="2"/>
      <c r="L198" s="2"/>
      <c r="M198" s="2"/>
      <c r="N198" s="2"/>
      <c r="O198" s="2"/>
      <c r="P198" s="209"/>
      <c r="Q198" s="9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 x14ac:dyDescent="0.25">
      <c r="A199" s="70"/>
      <c r="B199" s="70"/>
      <c r="C199" s="211" t="s">
        <v>41</v>
      </c>
      <c r="D199" s="211"/>
      <c r="E199" s="211"/>
      <c r="F199" s="211"/>
      <c r="G199" s="211"/>
      <c r="H199" s="211"/>
      <c r="I199" s="211"/>
      <c r="J199" s="211"/>
      <c r="K199" s="70"/>
      <c r="L199" s="70"/>
      <c r="M199" s="70"/>
      <c r="N199" s="70"/>
      <c r="O199" s="70"/>
      <c r="P199" s="220" t="s">
        <v>84</v>
      </c>
      <c r="Q199" s="93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3.75" customHeight="1" x14ac:dyDescent="0.25">
      <c r="A200" s="70"/>
      <c r="B200" s="70"/>
      <c r="C200" s="211"/>
      <c r="D200" s="211"/>
      <c r="E200" s="211"/>
      <c r="F200" s="211"/>
      <c r="G200" s="211"/>
      <c r="H200" s="211"/>
      <c r="I200" s="211"/>
      <c r="J200" s="211"/>
      <c r="K200" s="70"/>
      <c r="L200" s="70"/>
      <c r="M200" s="70"/>
      <c r="N200" s="70"/>
      <c r="O200" s="70"/>
      <c r="P200" s="220"/>
      <c r="Q200" s="93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70"/>
      <c r="B201" s="70"/>
      <c r="C201" s="207" t="s">
        <v>72</v>
      </c>
      <c r="D201" s="207"/>
      <c r="E201" s="207"/>
      <c r="F201" s="207"/>
      <c r="G201" s="207"/>
      <c r="H201" s="207"/>
      <c r="I201" s="207"/>
      <c r="J201" s="70"/>
      <c r="K201" s="70"/>
      <c r="L201" s="70"/>
      <c r="M201" s="70"/>
      <c r="N201" s="70"/>
      <c r="O201" s="70"/>
      <c r="P201" s="220"/>
      <c r="Q201" s="93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70"/>
      <c r="B202" s="70"/>
      <c r="C202" s="203" t="s">
        <v>28</v>
      </c>
      <c r="D202" s="203"/>
      <c r="E202" s="203"/>
      <c r="F202" s="203"/>
      <c r="G202" s="203"/>
      <c r="H202" s="203"/>
      <c r="I202" s="203"/>
      <c r="J202" s="70"/>
      <c r="K202" s="70"/>
      <c r="L202" s="70"/>
      <c r="M202" s="70"/>
      <c r="N202" s="70"/>
      <c r="O202" s="70"/>
      <c r="P202" s="220"/>
      <c r="Q202" s="93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220"/>
      <c r="Q203" s="93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70"/>
      <c r="B204" s="70"/>
      <c r="C204" s="71" t="s">
        <v>1</v>
      </c>
      <c r="D204" s="195" t="s">
        <v>52</v>
      </c>
      <c r="E204" s="195"/>
      <c r="F204" s="195"/>
      <c r="G204" s="195"/>
      <c r="H204" s="195"/>
      <c r="I204" s="195"/>
      <c r="J204" s="70"/>
      <c r="K204" s="70"/>
      <c r="L204" s="70"/>
      <c r="M204" s="70"/>
      <c r="N204" s="70"/>
      <c r="O204" s="70"/>
      <c r="P204" s="220"/>
      <c r="Q204" s="93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70"/>
      <c r="B205" s="70"/>
      <c r="C205" s="71"/>
      <c r="D205" s="218" t="s">
        <v>43</v>
      </c>
      <c r="E205" s="218"/>
      <c r="F205" s="218"/>
      <c r="G205" s="218"/>
      <c r="H205" s="218"/>
      <c r="I205" s="128"/>
      <c r="J205" s="70"/>
      <c r="K205" s="70"/>
      <c r="L205" s="70"/>
      <c r="M205" s="70"/>
      <c r="N205" s="70"/>
      <c r="O205" s="70"/>
      <c r="P205" s="220"/>
      <c r="Q205" s="93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3" customHeight="1" thickBot="1" x14ac:dyDescent="0.3">
      <c r="A206" s="70"/>
      <c r="B206" s="70"/>
      <c r="C206" s="71" t="s">
        <v>2</v>
      </c>
      <c r="D206" s="72" t="s">
        <v>53</v>
      </c>
      <c r="E206" s="72"/>
      <c r="F206" s="72"/>
      <c r="G206" s="72"/>
      <c r="H206" s="72"/>
      <c r="I206" s="70"/>
      <c r="J206" s="70"/>
      <c r="K206" s="70"/>
      <c r="L206" s="70"/>
      <c r="M206" s="70"/>
      <c r="N206" s="70"/>
      <c r="O206" s="70"/>
      <c r="P206" s="220"/>
      <c r="Q206" s="93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 x14ac:dyDescent="0.3">
      <c r="A207" s="70"/>
      <c r="B207" s="70"/>
      <c r="C207" s="70"/>
      <c r="D207" s="73"/>
      <c r="E207" s="70"/>
      <c r="F207" s="73"/>
      <c r="G207" s="70"/>
      <c r="H207" s="74" t="e">
        <f>D207/F207*100*0.1</f>
        <v>#DIV/0!</v>
      </c>
      <c r="I207" s="70"/>
      <c r="J207" s="70"/>
      <c r="K207" s="70"/>
      <c r="L207" s="70"/>
      <c r="M207" s="70"/>
      <c r="N207" s="70"/>
      <c r="O207" s="70"/>
      <c r="P207" s="220"/>
      <c r="Q207" s="93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54.75" customHeight="1" x14ac:dyDescent="0.25">
      <c r="A208" s="70"/>
      <c r="B208" s="70"/>
      <c r="C208" s="71"/>
      <c r="D208" s="194" t="s">
        <v>39</v>
      </c>
      <c r="E208" s="194"/>
      <c r="F208" s="194" t="s">
        <v>47</v>
      </c>
      <c r="G208" s="194"/>
      <c r="H208" s="70"/>
      <c r="I208" s="70"/>
      <c r="J208" s="70"/>
      <c r="K208" s="70"/>
      <c r="L208" s="70"/>
      <c r="M208" s="70"/>
      <c r="N208" s="70"/>
      <c r="O208" s="70"/>
      <c r="P208" s="220"/>
      <c r="Q208" s="93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 thickBot="1" x14ac:dyDescent="0.3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220"/>
      <c r="Q209" s="93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 x14ac:dyDescent="0.3">
      <c r="A210" s="70"/>
      <c r="B210" s="70"/>
      <c r="C210" s="70"/>
      <c r="D210" s="70"/>
      <c r="E210" s="80" t="s">
        <v>5</v>
      </c>
      <c r="F210" s="99"/>
      <c r="G210" s="75"/>
      <c r="H210" s="70"/>
      <c r="I210" s="70"/>
      <c r="J210" s="70"/>
      <c r="K210" s="70"/>
      <c r="L210" s="70"/>
      <c r="M210" s="70"/>
      <c r="N210" s="70"/>
      <c r="O210" s="70"/>
      <c r="P210" s="220"/>
      <c r="Q210" s="93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70"/>
      <c r="B211" s="70"/>
      <c r="C211" s="70"/>
      <c r="D211" s="186" t="s">
        <v>6</v>
      </c>
      <c r="E211" s="186"/>
      <c r="F211" s="109">
        <f>IF(F210=C204,10,IF(F210=C206,H207,0))</f>
        <v>0</v>
      </c>
      <c r="G211" s="70"/>
      <c r="H211" s="70"/>
      <c r="I211" s="70"/>
      <c r="J211" s="70"/>
      <c r="K211" s="70"/>
      <c r="L211" s="70"/>
      <c r="M211" s="70"/>
      <c r="N211" s="70"/>
      <c r="O211" s="70"/>
      <c r="P211" s="220"/>
      <c r="Q211" s="93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220"/>
      <c r="Q212" s="93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20"/>
      <c r="Q213" s="93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175" t="s">
        <v>73</v>
      </c>
      <c r="D214" s="175"/>
      <c r="E214" s="175"/>
      <c r="F214" s="175"/>
      <c r="G214" s="175"/>
      <c r="H214" s="175"/>
      <c r="I214" s="175"/>
      <c r="J214" s="2"/>
      <c r="K214" s="2"/>
      <c r="L214" s="2"/>
      <c r="M214" s="2"/>
      <c r="N214" s="2"/>
      <c r="O214" s="2"/>
      <c r="P214" s="220"/>
      <c r="Q214" s="93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158" t="s">
        <v>28</v>
      </c>
      <c r="D215" s="158"/>
      <c r="E215" s="158"/>
      <c r="F215" s="158"/>
      <c r="G215" s="158"/>
      <c r="H215" s="158"/>
      <c r="I215" s="158"/>
      <c r="J215" s="2"/>
      <c r="K215" s="2"/>
      <c r="L215" s="2"/>
      <c r="M215" s="2"/>
      <c r="N215" s="2"/>
      <c r="O215" s="2"/>
      <c r="P215" s="220"/>
      <c r="Q215" s="93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121"/>
      <c r="D216" s="121"/>
      <c r="E216" s="121"/>
      <c r="F216" s="121"/>
      <c r="G216" s="121"/>
      <c r="H216" s="121"/>
      <c r="I216" s="121"/>
      <c r="J216" s="2"/>
      <c r="K216" s="2"/>
      <c r="L216" s="2"/>
      <c r="M216" s="2"/>
      <c r="N216" s="2"/>
      <c r="O216" s="2"/>
      <c r="P216" s="220"/>
      <c r="Q216" s="93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121"/>
      <c r="D217" s="121"/>
      <c r="E217" s="121"/>
      <c r="F217" s="121"/>
      <c r="G217" s="121"/>
      <c r="H217" s="121"/>
      <c r="I217" s="121"/>
      <c r="J217" s="2"/>
      <c r="K217" s="2"/>
      <c r="L217" s="2"/>
      <c r="M217" s="2"/>
      <c r="N217" s="2"/>
      <c r="O217" s="2"/>
      <c r="P217" s="220"/>
      <c r="Q217" s="93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2"/>
      <c r="C218" s="2"/>
      <c r="D218" s="130" t="s">
        <v>81</v>
      </c>
      <c r="E218" s="130"/>
      <c r="F218" s="130"/>
      <c r="G218" s="130"/>
      <c r="H218" s="131"/>
      <c r="I218" s="2"/>
      <c r="J218" s="132" t="s">
        <v>82</v>
      </c>
      <c r="K218" s="130"/>
      <c r="L218" s="130"/>
      <c r="M218" s="130"/>
      <c r="N218" s="130"/>
      <c r="O218" s="130"/>
      <c r="P218" s="220"/>
      <c r="Q218" s="93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3" t="s">
        <v>1</v>
      </c>
      <c r="D219" s="119" t="s">
        <v>48</v>
      </c>
      <c r="E219" s="4"/>
      <c r="F219" s="4"/>
      <c r="G219" s="4"/>
      <c r="H219" s="2"/>
      <c r="I219" s="120" t="s">
        <v>3</v>
      </c>
      <c r="J219" s="2" t="s">
        <v>50</v>
      </c>
      <c r="K219" s="2"/>
      <c r="L219" s="2"/>
      <c r="M219" s="2"/>
      <c r="N219" s="2"/>
      <c r="O219" s="2"/>
      <c r="P219" s="220"/>
      <c r="Q219" s="93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3"/>
      <c r="D220" s="188" t="s">
        <v>43</v>
      </c>
      <c r="E220" s="188"/>
      <c r="F220" s="188"/>
      <c r="G220" s="188"/>
      <c r="H220" s="188"/>
      <c r="I220" s="2"/>
      <c r="J220" s="96" t="s">
        <v>43</v>
      </c>
      <c r="K220" s="2"/>
      <c r="L220" s="2"/>
      <c r="M220" s="2"/>
      <c r="N220" s="2"/>
      <c r="O220" s="2"/>
      <c r="P220" s="220"/>
      <c r="Q220" s="93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2" customHeight="1" thickBot="1" x14ac:dyDescent="0.3">
      <c r="A221" s="2"/>
      <c r="B221" s="2"/>
      <c r="C221" s="98" t="s">
        <v>2</v>
      </c>
      <c r="D221" s="205" t="s">
        <v>49</v>
      </c>
      <c r="E221" s="205"/>
      <c r="F221" s="205"/>
      <c r="G221" s="205"/>
      <c r="H221" s="205"/>
      <c r="I221" s="97" t="s">
        <v>11</v>
      </c>
      <c r="J221" s="205" t="s">
        <v>51</v>
      </c>
      <c r="K221" s="205"/>
      <c r="L221" s="205"/>
      <c r="M221" s="205"/>
      <c r="N221" s="205"/>
      <c r="O221" s="205"/>
      <c r="P221" s="220"/>
      <c r="Q221" s="93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 x14ac:dyDescent="0.3">
      <c r="A222" s="2"/>
      <c r="B222" s="2"/>
      <c r="D222" s="13"/>
      <c r="E222" s="2"/>
      <c r="F222" s="13"/>
      <c r="G222" s="2"/>
      <c r="H222" s="6" t="e">
        <f>D222/F222*100*0.2</f>
        <v>#DIV/0!</v>
      </c>
      <c r="I222" s="2"/>
      <c r="J222" s="13"/>
      <c r="K222" s="2"/>
      <c r="L222" s="13"/>
      <c r="M222" s="2"/>
      <c r="N222" s="6" t="e">
        <f>J222/L222*100*0.2</f>
        <v>#DIV/0!</v>
      </c>
      <c r="O222" s="2"/>
      <c r="P222" s="220"/>
      <c r="Q222" s="93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62.25" customHeight="1" x14ac:dyDescent="0.25">
      <c r="A223" s="2"/>
      <c r="B223" s="2"/>
      <c r="C223" s="2"/>
      <c r="D223" s="190" t="s">
        <v>40</v>
      </c>
      <c r="E223" s="190"/>
      <c r="F223" s="190" t="s">
        <v>33</v>
      </c>
      <c r="G223" s="190"/>
      <c r="H223" s="2"/>
      <c r="I223" s="2"/>
      <c r="J223" s="190" t="s">
        <v>40</v>
      </c>
      <c r="K223" s="190"/>
      <c r="L223" s="190" t="s">
        <v>33</v>
      </c>
      <c r="M223" s="190"/>
      <c r="N223" s="2"/>
      <c r="O223" s="2"/>
      <c r="P223" s="220"/>
      <c r="Q223" s="93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2"/>
      <c r="B224" s="2"/>
      <c r="C224" s="2"/>
      <c r="D224" s="126"/>
      <c r="E224" s="126"/>
      <c r="F224" s="126"/>
      <c r="G224" s="126"/>
      <c r="H224" s="2"/>
      <c r="I224" s="2"/>
      <c r="J224" s="2"/>
      <c r="K224" s="2"/>
      <c r="L224" s="2"/>
      <c r="M224" s="2"/>
      <c r="N224" s="2"/>
      <c r="O224" s="2"/>
      <c r="P224" s="220"/>
      <c r="Q224" s="93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20"/>
      <c r="Q225" s="93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 x14ac:dyDescent="0.3">
      <c r="A226" s="2"/>
      <c r="B226" s="2"/>
      <c r="C226" s="2"/>
      <c r="D226" s="2"/>
      <c r="E226" s="81" t="s">
        <v>5</v>
      </c>
      <c r="F226" s="79"/>
      <c r="G226" s="2"/>
      <c r="H226" s="2"/>
      <c r="I226" s="2"/>
      <c r="J226" s="2"/>
      <c r="K226" s="2"/>
      <c r="L226" s="2"/>
      <c r="M226" s="2"/>
      <c r="N226" s="2"/>
      <c r="O226" s="2"/>
      <c r="P226" s="220"/>
      <c r="Q226" s="93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189" t="s">
        <v>6</v>
      </c>
      <c r="E227" s="189"/>
      <c r="F227" s="112">
        <f>IF(OR(F226=C219,F226=I219),20,IF(F226=C221,H222,IF(F226=I221,N222,0)))</f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220"/>
      <c r="Q227" s="93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125"/>
      <c r="E228" s="125"/>
      <c r="F228" s="112"/>
      <c r="G228" s="2"/>
      <c r="H228" s="2"/>
      <c r="I228" s="2"/>
      <c r="J228" s="2"/>
      <c r="K228" s="2"/>
      <c r="L228" s="2"/>
      <c r="M228" s="2"/>
      <c r="N228" s="2"/>
      <c r="O228" s="2"/>
      <c r="P228" s="220"/>
      <c r="Q228" s="93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125"/>
      <c r="E229" s="125"/>
      <c r="F229" s="112"/>
      <c r="G229" s="2"/>
      <c r="H229" s="2"/>
      <c r="I229" s="2"/>
      <c r="J229" s="2"/>
      <c r="K229" s="2"/>
      <c r="L229" s="2"/>
      <c r="M229" s="2"/>
      <c r="N229" s="2"/>
      <c r="O229" s="2"/>
      <c r="P229" s="220"/>
      <c r="Q229" s="93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x14ac:dyDescent="0.25">
      <c r="A230" s="2"/>
      <c r="B230" s="2"/>
      <c r="C230" s="2"/>
      <c r="D230" s="186" t="s">
        <v>6</v>
      </c>
      <c r="E230" s="186"/>
      <c r="F230" s="129">
        <f>F227+F211</f>
        <v>0</v>
      </c>
      <c r="G230" s="70"/>
      <c r="H230" s="70"/>
      <c r="I230" s="70"/>
      <c r="J230" s="187" t="s">
        <v>35</v>
      </c>
      <c r="K230" s="187"/>
      <c r="L230" s="187"/>
      <c r="M230" s="187"/>
      <c r="N230" s="113">
        <f>F211+F227</f>
        <v>0</v>
      </c>
      <c r="O230" s="86" t="s">
        <v>80</v>
      </c>
      <c r="P230" s="220"/>
      <c r="Q230" s="93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20"/>
      <c r="Q231" s="93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customHeight="1" x14ac:dyDescent="0.25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221" t="s">
        <v>85</v>
      </c>
      <c r="Q232" s="149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6.75" customHeight="1" x14ac:dyDescent="0.25">
      <c r="A233" s="133"/>
      <c r="B233" s="133"/>
      <c r="C233" s="160" t="s">
        <v>74</v>
      </c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221"/>
      <c r="Q233" s="149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133"/>
      <c r="B234" s="133"/>
      <c r="C234" s="204" t="s">
        <v>24</v>
      </c>
      <c r="D234" s="204"/>
      <c r="E234" s="204"/>
      <c r="F234" s="204"/>
      <c r="G234" s="204"/>
      <c r="H234" s="204"/>
      <c r="I234" s="204"/>
      <c r="J234" s="133"/>
      <c r="K234" s="133"/>
      <c r="L234" s="133"/>
      <c r="M234" s="133"/>
      <c r="N234" s="133"/>
      <c r="O234" s="133"/>
      <c r="P234" s="221"/>
      <c r="Q234" s="149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221"/>
      <c r="Q235" s="149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133"/>
      <c r="B236" s="133"/>
      <c r="C236" s="134" t="s">
        <v>1</v>
      </c>
      <c r="D236" s="197" t="s">
        <v>12</v>
      </c>
      <c r="E236" s="197"/>
      <c r="F236" s="197"/>
      <c r="G236" s="197"/>
      <c r="H236" s="197"/>
      <c r="I236" s="197"/>
      <c r="J236" s="133"/>
      <c r="K236" s="133"/>
      <c r="L236" s="133"/>
      <c r="M236" s="133"/>
      <c r="N236" s="133"/>
      <c r="O236" s="133"/>
      <c r="P236" s="221"/>
      <c r="Q236" s="149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133"/>
      <c r="B237" s="133"/>
      <c r="C237" s="134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221"/>
      <c r="Q237" s="149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133"/>
      <c r="B238" s="133"/>
      <c r="C238" s="134" t="s">
        <v>2</v>
      </c>
      <c r="D238" s="197" t="s">
        <v>62</v>
      </c>
      <c r="E238" s="197"/>
      <c r="F238" s="197"/>
      <c r="G238" s="197"/>
      <c r="H238" s="197"/>
      <c r="I238" s="197"/>
      <c r="J238" s="133"/>
      <c r="K238" s="133"/>
      <c r="L238" s="133"/>
      <c r="M238" s="133"/>
      <c r="N238" s="133"/>
      <c r="O238" s="133"/>
      <c r="P238" s="221"/>
      <c r="Q238" s="149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133"/>
      <c r="B239" s="133"/>
      <c r="C239" s="134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221"/>
      <c r="Q239" s="149"/>
      <c r="R239" s="2"/>
      <c r="S239" s="2"/>
      <c r="T239" s="2"/>
      <c r="U239" s="2"/>
      <c r="V239" s="2"/>
      <c r="W239" s="2"/>
      <c r="X239" s="2"/>
      <c r="Y239" s="11"/>
      <c r="Z239" s="11"/>
    </row>
    <row r="240" spans="1:26" x14ac:dyDescent="0.25">
      <c r="A240" s="133"/>
      <c r="B240" s="133"/>
      <c r="C240" s="134" t="s">
        <v>3</v>
      </c>
      <c r="D240" s="197" t="s">
        <v>13</v>
      </c>
      <c r="E240" s="197"/>
      <c r="F240" s="197"/>
      <c r="G240" s="197"/>
      <c r="H240" s="197"/>
      <c r="I240" s="197"/>
      <c r="J240" s="133"/>
      <c r="K240" s="133"/>
      <c r="L240" s="133"/>
      <c r="M240" s="133"/>
      <c r="N240" s="133"/>
      <c r="O240" s="133"/>
      <c r="P240" s="221"/>
      <c r="Q240" s="149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133"/>
      <c r="B241" s="133"/>
      <c r="C241" s="134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221"/>
      <c r="Q241" s="149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133"/>
      <c r="B242" s="133"/>
      <c r="C242" s="134" t="s">
        <v>11</v>
      </c>
      <c r="D242" s="197" t="s">
        <v>61</v>
      </c>
      <c r="E242" s="197"/>
      <c r="F242" s="197"/>
      <c r="G242" s="197"/>
      <c r="H242" s="197"/>
      <c r="I242" s="197"/>
      <c r="J242" s="133"/>
      <c r="K242" s="133"/>
      <c r="L242" s="133"/>
      <c r="M242" s="133"/>
      <c r="N242" s="133"/>
      <c r="O242" s="133"/>
      <c r="P242" s="221"/>
      <c r="Q242" s="149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 x14ac:dyDescent="0.3">
      <c r="A243" s="133"/>
      <c r="B243" s="133"/>
      <c r="C243" s="134"/>
      <c r="D243" s="135"/>
      <c r="E243" s="135"/>
      <c r="F243" s="142"/>
      <c r="G243" s="142"/>
      <c r="H243" s="144"/>
      <c r="I243" s="142"/>
      <c r="J243" s="133"/>
      <c r="K243" s="133"/>
      <c r="L243" s="133"/>
      <c r="M243" s="133"/>
      <c r="N243" s="133"/>
      <c r="O243" s="133"/>
      <c r="P243" s="221"/>
      <c r="Q243" s="149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thickBot="1" x14ac:dyDescent="0.3">
      <c r="A244" s="133"/>
      <c r="B244" s="133"/>
      <c r="C244" s="133"/>
      <c r="D244" s="133"/>
      <c r="E244" s="141" t="s">
        <v>5</v>
      </c>
      <c r="F244" s="143"/>
      <c r="G244" s="147"/>
      <c r="H244" s="148"/>
      <c r="I244" s="146"/>
      <c r="J244" s="145"/>
      <c r="K244" s="136">
        <f>IF(F244=C236,3,IF(F244=C238,3,IF(F244=C240,2,IF(F244=C242,2,0))))</f>
        <v>0</v>
      </c>
      <c r="L244" s="136">
        <f>IF(G244=C236,3,IF(G244=C238,3,IF(G244=C240,2,IF(G244=C242,2,0))))</f>
        <v>0</v>
      </c>
      <c r="M244" s="136">
        <f>IF(H244=C236,3,IF(H244=C238,3,IF(H244=C240,2,IF(H244=C242,2,0))))</f>
        <v>0</v>
      </c>
      <c r="N244" s="136">
        <f>IF(I244=C236,3,IF(I244=C238,3,IF(I244=C240,2,IF(I244=C242,2,0))))</f>
        <v>0</v>
      </c>
      <c r="O244" s="137"/>
      <c r="P244" s="221"/>
      <c r="Q244" s="149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4.25" customHeight="1" x14ac:dyDescent="0.25">
      <c r="A245" s="133"/>
      <c r="B245" s="133"/>
      <c r="C245" s="133"/>
      <c r="D245" s="201" t="s">
        <v>64</v>
      </c>
      <c r="E245" s="201"/>
      <c r="F245" s="201"/>
      <c r="G245" s="201"/>
      <c r="H245" s="201"/>
      <c r="I245" s="201"/>
      <c r="J245" s="133"/>
      <c r="K245" s="133"/>
      <c r="L245" s="133"/>
      <c r="M245" s="133"/>
      <c r="N245" s="133"/>
      <c r="O245" s="133"/>
      <c r="P245" s="221"/>
      <c r="Q245" s="149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x14ac:dyDescent="0.25">
      <c r="A246" s="133"/>
      <c r="B246" s="133"/>
      <c r="C246" s="133"/>
      <c r="D246" s="198" t="s">
        <v>6</v>
      </c>
      <c r="E246" s="198"/>
      <c r="F246" s="138">
        <f>K244+L244+M244+N244</f>
        <v>0</v>
      </c>
      <c r="G246" s="133"/>
      <c r="H246" s="133"/>
      <c r="I246" s="133"/>
      <c r="J246" s="225" t="s">
        <v>35</v>
      </c>
      <c r="K246" s="225"/>
      <c r="L246" s="225"/>
      <c r="M246" s="225"/>
      <c r="N246" s="139">
        <f>F246</f>
        <v>0</v>
      </c>
      <c r="O246" s="140" t="s">
        <v>79</v>
      </c>
      <c r="P246" s="221"/>
      <c r="Q246" s="149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66" customHeight="1" x14ac:dyDescent="0.25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221"/>
      <c r="Q247" s="149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.75" customHeight="1" x14ac:dyDescent="0.45">
      <c r="A250" s="62"/>
      <c r="B250" s="62"/>
      <c r="C250" s="199" t="s">
        <v>14</v>
      </c>
      <c r="D250" s="199"/>
      <c r="E250" s="199"/>
      <c r="F250" s="63">
        <f>F246+F227+F211+F196+F184+F173+F162+F148+F129+F107+F93+F77</f>
        <v>0</v>
      </c>
      <c r="G250" s="64" t="s">
        <v>15</v>
      </c>
      <c r="H250" s="64" t="s">
        <v>38</v>
      </c>
      <c r="I250" s="62"/>
      <c r="J250" s="62"/>
      <c r="K250" s="62"/>
      <c r="L250" s="62"/>
      <c r="M250" s="62"/>
      <c r="N250" s="62"/>
      <c r="O250" s="62"/>
      <c r="P250" s="62"/>
      <c r="Q250" s="6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14"/>
      <c r="K254" s="14"/>
      <c r="L254" s="14"/>
      <c r="M254" s="14"/>
      <c r="N254" s="14"/>
      <c r="O254" s="14"/>
      <c r="P254" s="5"/>
      <c r="Q254" s="5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x14ac:dyDescent="0.25">
      <c r="A255" s="5"/>
      <c r="B255" s="5"/>
      <c r="C255" s="5"/>
      <c r="D255" s="200" t="s">
        <v>86</v>
      </c>
      <c r="E255" s="200"/>
      <c r="F255" s="200"/>
      <c r="G255" s="200"/>
      <c r="H255" s="200"/>
      <c r="I255" s="5"/>
      <c r="J255" s="224" t="s">
        <v>21</v>
      </c>
      <c r="K255" s="224"/>
      <c r="L255" s="224"/>
      <c r="M255" s="224"/>
      <c r="N255" s="224"/>
      <c r="O255" s="155"/>
      <c r="P255" s="150"/>
      <c r="Q255" s="150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156"/>
      <c r="K256" s="156"/>
      <c r="L256" s="156"/>
      <c r="M256" s="156"/>
      <c r="N256" s="156"/>
      <c r="O256" s="156"/>
      <c r="P256" s="150"/>
      <c r="Q256" s="150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169" t="s">
        <v>0</v>
      </c>
      <c r="K257" s="169"/>
      <c r="L257" s="169"/>
      <c r="M257" s="169"/>
      <c r="N257" s="169"/>
      <c r="O257" s="169"/>
      <c r="P257" s="169"/>
      <c r="Q257" s="150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169" t="s">
        <v>7</v>
      </c>
      <c r="K258" s="169"/>
      <c r="L258" s="169"/>
      <c r="M258" s="169"/>
      <c r="N258" s="169"/>
      <c r="O258" s="169"/>
      <c r="P258" s="169"/>
      <c r="Q258" s="150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169" t="s">
        <v>78</v>
      </c>
      <c r="K259" s="169"/>
      <c r="L259" s="169"/>
      <c r="M259" s="169"/>
      <c r="N259" s="169"/>
      <c r="O259" s="169"/>
      <c r="P259" s="169"/>
      <c r="Q259" s="150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169" t="s">
        <v>77</v>
      </c>
      <c r="K260" s="169"/>
      <c r="L260" s="169"/>
      <c r="M260" s="169"/>
      <c r="N260" s="169"/>
      <c r="O260" s="169"/>
      <c r="P260" s="169"/>
      <c r="Q260" s="150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169" t="s">
        <v>76</v>
      </c>
      <c r="K261" s="169"/>
      <c r="L261" s="169"/>
      <c r="M261" s="169"/>
      <c r="N261" s="169"/>
      <c r="O261" s="169"/>
      <c r="P261" s="169"/>
      <c r="Q261" s="150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170" t="s">
        <v>9</v>
      </c>
      <c r="K262" s="170"/>
      <c r="L262" s="170"/>
      <c r="M262" s="170"/>
      <c r="N262" s="170"/>
      <c r="O262" s="170"/>
      <c r="P262" s="170"/>
      <c r="Q262" s="151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171" t="s">
        <v>69</v>
      </c>
      <c r="K263" s="171"/>
      <c r="L263" s="171"/>
      <c r="M263" s="171"/>
      <c r="N263" s="171"/>
      <c r="O263" s="171"/>
      <c r="P263" s="171"/>
      <c r="Q263" s="151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170" t="s">
        <v>70</v>
      </c>
      <c r="K264" s="170"/>
      <c r="L264" s="170"/>
      <c r="M264" s="170"/>
      <c r="N264" s="170"/>
      <c r="O264" s="170"/>
      <c r="P264" s="152"/>
      <c r="Q264" s="151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223" t="s">
        <v>75</v>
      </c>
      <c r="K265" s="223"/>
      <c r="L265" s="223"/>
      <c r="M265" s="223"/>
      <c r="N265" s="223"/>
      <c r="O265" s="223"/>
      <c r="P265" s="223"/>
      <c r="Q265" s="153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174" t="s">
        <v>72</v>
      </c>
      <c r="K266" s="174"/>
      <c r="L266" s="174"/>
      <c r="M266" s="174"/>
      <c r="N266" s="174"/>
      <c r="O266" s="174"/>
      <c r="P266" s="154"/>
      <c r="Q266" s="153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172" t="s">
        <v>73</v>
      </c>
      <c r="K267" s="172"/>
      <c r="L267" s="172"/>
      <c r="M267" s="172"/>
      <c r="N267" s="172"/>
      <c r="O267" s="172"/>
      <c r="P267" s="172"/>
      <c r="Q267" s="150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222" t="s">
        <v>74</v>
      </c>
      <c r="K268" s="222"/>
      <c r="L268" s="222"/>
      <c r="M268" s="222"/>
      <c r="N268" s="222"/>
      <c r="O268" s="222"/>
      <c r="P268" s="222"/>
      <c r="Q268" s="22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173"/>
      <c r="K269" s="173"/>
      <c r="L269" s="173"/>
      <c r="M269" s="173"/>
      <c r="N269" s="173"/>
      <c r="O269" s="173"/>
      <c r="P269" s="173"/>
      <c r="Q269" s="94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168"/>
      <c r="K270" s="168"/>
      <c r="L270" s="168"/>
      <c r="M270" s="168"/>
      <c r="N270" s="14"/>
      <c r="O270" s="14"/>
      <c r="P270" s="5"/>
      <c r="Q270" s="5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14"/>
      <c r="K271" s="14"/>
      <c r="L271" s="14"/>
      <c r="M271" s="14"/>
      <c r="N271" s="14"/>
      <c r="O271" s="14"/>
      <c r="P271" s="5"/>
      <c r="Q271" s="5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14"/>
      <c r="K272" s="14"/>
      <c r="L272" s="14"/>
      <c r="M272" s="14"/>
      <c r="N272" s="14"/>
      <c r="O272" s="14"/>
      <c r="P272" s="5"/>
      <c r="Q272" s="5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5"/>
      <c r="B273" s="5"/>
      <c r="C273" s="8"/>
      <c r="D273" s="196"/>
      <c r="E273" s="196"/>
      <c r="F273" s="196"/>
      <c r="G273" s="196"/>
      <c r="H273" s="196"/>
      <c r="I273" s="5"/>
      <c r="J273" s="14"/>
      <c r="K273" s="14"/>
      <c r="L273" s="14"/>
      <c r="M273" s="14"/>
      <c r="N273" s="14"/>
      <c r="O273" s="14"/>
      <c r="P273" s="5"/>
      <c r="Q273" s="5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14"/>
      <c r="K274" s="14"/>
      <c r="L274" s="14"/>
      <c r="M274" s="14"/>
      <c r="N274" s="14"/>
      <c r="O274" s="14"/>
      <c r="P274" s="5"/>
      <c r="Q274" s="5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customHeight="1" x14ac:dyDescent="0.25">
      <c r="A280" s="95"/>
      <c r="B280" s="95"/>
      <c r="C280" s="95"/>
      <c r="D280" s="163" t="s">
        <v>83</v>
      </c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95"/>
      <c r="Q280" s="95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95"/>
      <c r="B281" s="95"/>
      <c r="C281" s="95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95"/>
      <c r="Q281" s="95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95"/>
      <c r="B282" s="95"/>
      <c r="C282" s="95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95"/>
      <c r="Q282" s="95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9.5" customHeight="1" x14ac:dyDescent="0.25">
      <c r="A283" s="95"/>
      <c r="B283" s="95"/>
      <c r="C283" s="95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95"/>
      <c r="Q283" s="95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8" customHeight="1" x14ac:dyDescent="0.25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</sheetData>
  <sheetProtection algorithmName="SHA-512" hashValue="8IKi3+sL+IgZOhCj4CbNIBeP73hMwZ2sc07uYLnPWBc+kWLUl71ZGhx2Khsopf0PoDHGehQcOaXa9cWeRwpnJA==" saltValue="gsmrYxNWqo0t1WGRN2pRrQ==" spinCount="100000" sheet="1"/>
  <mergeCells count="99">
    <mergeCell ref="P199:P231"/>
    <mergeCell ref="P232:P247"/>
    <mergeCell ref="J268:Q268"/>
    <mergeCell ref="J265:P265"/>
    <mergeCell ref="J255:N255"/>
    <mergeCell ref="J246:M246"/>
    <mergeCell ref="J264:O264"/>
    <mergeCell ref="J259:P259"/>
    <mergeCell ref="J258:P258"/>
    <mergeCell ref="J257:P257"/>
    <mergeCell ref="P62:P149"/>
    <mergeCell ref="P150:P198"/>
    <mergeCell ref="J223:K223"/>
    <mergeCell ref="L223:M223"/>
    <mergeCell ref="J221:O221"/>
    <mergeCell ref="K196:L196"/>
    <mergeCell ref="C199:J200"/>
    <mergeCell ref="D140:G140"/>
    <mergeCell ref="D147:E147"/>
    <mergeCell ref="G148:I148"/>
    <mergeCell ref="D120:G120"/>
    <mergeCell ref="C96:M96"/>
    <mergeCell ref="C132:N132"/>
    <mergeCell ref="D156:I156"/>
    <mergeCell ref="D205:H205"/>
    <mergeCell ref="C63:N63"/>
    <mergeCell ref="K148:L148"/>
    <mergeCell ref="D162:E162"/>
    <mergeCell ref="D240:I240"/>
    <mergeCell ref="C202:I202"/>
    <mergeCell ref="D211:E211"/>
    <mergeCell ref="C214:I214"/>
    <mergeCell ref="C234:I234"/>
    <mergeCell ref="D236:I236"/>
    <mergeCell ref="D238:I238"/>
    <mergeCell ref="D221:H221"/>
    <mergeCell ref="D173:E173"/>
    <mergeCell ref="C188:I188"/>
    <mergeCell ref="C189:I189"/>
    <mergeCell ref="D196:E196"/>
    <mergeCell ref="C201:I201"/>
    <mergeCell ref="D273:H273"/>
    <mergeCell ref="D242:I242"/>
    <mergeCell ref="D246:E246"/>
    <mergeCell ref="C250:E250"/>
    <mergeCell ref="D255:H255"/>
    <mergeCell ref="D245:I245"/>
    <mergeCell ref="C177:I177"/>
    <mergeCell ref="D184:E184"/>
    <mergeCell ref="D208:E208"/>
    <mergeCell ref="F208:G208"/>
    <mergeCell ref="D204:I204"/>
    <mergeCell ref="D129:E129"/>
    <mergeCell ref="C65:I65"/>
    <mergeCell ref="C66:I66"/>
    <mergeCell ref="D75:I75"/>
    <mergeCell ref="D76:E76"/>
    <mergeCell ref="D77:E77"/>
    <mergeCell ref="D92:E92"/>
    <mergeCell ref="D106:E106"/>
    <mergeCell ref="D128:E128"/>
    <mergeCell ref="C97:I97"/>
    <mergeCell ref="C82:I82"/>
    <mergeCell ref="C83:I83"/>
    <mergeCell ref="D93:E93"/>
    <mergeCell ref="D107:E107"/>
    <mergeCell ref="C110:I110"/>
    <mergeCell ref="J263:P263"/>
    <mergeCell ref="J267:P267"/>
    <mergeCell ref="J269:P269"/>
    <mergeCell ref="J266:O266"/>
    <mergeCell ref="C152:I152"/>
    <mergeCell ref="D230:E230"/>
    <mergeCell ref="J230:M230"/>
    <mergeCell ref="D220:H220"/>
    <mergeCell ref="D227:E227"/>
    <mergeCell ref="D159:E159"/>
    <mergeCell ref="F159:G159"/>
    <mergeCell ref="G196:I196"/>
    <mergeCell ref="C166:I166"/>
    <mergeCell ref="C215:I215"/>
    <mergeCell ref="D223:E223"/>
    <mergeCell ref="F223:G223"/>
    <mergeCell ref="AA1:AD1048576"/>
    <mergeCell ref="C153:I153"/>
    <mergeCell ref="D146:F146"/>
    <mergeCell ref="C233:O233"/>
    <mergeCell ref="D148:E148"/>
    <mergeCell ref="D134:H134"/>
    <mergeCell ref="D280:O283"/>
    <mergeCell ref="C68:G68"/>
    <mergeCell ref="I68:N68"/>
    <mergeCell ref="J73:K73"/>
    <mergeCell ref="D74:G74"/>
    <mergeCell ref="J74:N74"/>
    <mergeCell ref="J270:M270"/>
    <mergeCell ref="J260:P260"/>
    <mergeCell ref="J261:P261"/>
    <mergeCell ref="J262:P262"/>
  </mergeCells>
  <pageMargins left="0.7" right="0.7" top="0.75" bottom="0.75" header="0.3" footer="0.3"/>
  <pageSetup paperSize="9" scale="39" orientation="portrait" r:id="rId1"/>
  <rowBreaks count="3" manualBreakCount="3">
    <brk id="61" max="16383" man="1"/>
    <brk id="149" max="16383" man="1"/>
    <brk id="253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koroteeva</dc:creator>
  <cp:lastModifiedBy>А.В. Гурьянова</cp:lastModifiedBy>
  <cp:lastPrinted>2020-11-16T03:52:01Z</cp:lastPrinted>
  <dcterms:created xsi:type="dcterms:W3CDTF">2018-05-10T08:49:38Z</dcterms:created>
  <dcterms:modified xsi:type="dcterms:W3CDTF">2020-11-16T09:12:38Z</dcterms:modified>
</cp:coreProperties>
</file>